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nan\Desktop\"/>
    </mc:Choice>
  </mc:AlternateContent>
  <bookViews>
    <workbookView xWindow="0" yWindow="0" windowWidth="15330" windowHeight="7650" tabRatio="485"/>
  </bookViews>
  <sheets>
    <sheet name="Antal abonnenter" sheetId="18" r:id="rId1"/>
    <sheet name="Jämförelse" sheetId="17" r:id="rId2"/>
    <sheet name="Volymutveckling" sheetId="20" r:id="rId3"/>
  </sheets>
  <definedNames>
    <definedName name="_xlnm._FilterDatabase" localSheetId="0" hidden="1">'Antal abonnenter'!$A$4:$H$107</definedName>
    <definedName name="_xlnm._FilterDatabase" localSheetId="1" hidden="1">Jämförelse!$A$4:$H$107</definedName>
    <definedName name="_xlnm.Print_Titles" localSheetId="0">'Antal abonnenter'!$3:$4</definedName>
  </definedNames>
  <calcPr calcId="152511"/>
</workbook>
</file>

<file path=xl/calcChain.xml><?xml version="1.0" encoding="utf-8"?>
<calcChain xmlns="http://schemas.openxmlformats.org/spreadsheetml/2006/main">
  <c r="G56" i="18" l="1"/>
  <c r="G45" i="18"/>
  <c r="G44" i="18"/>
  <c r="G5" i="18" l="1"/>
  <c r="C110" i="17" l="1"/>
  <c r="D110" i="17"/>
  <c r="E110" i="17"/>
  <c r="F110" i="17"/>
  <c r="B110" i="17"/>
  <c r="D116" i="18" l="1"/>
  <c r="E116" i="18"/>
  <c r="F116" i="18"/>
  <c r="G116" i="18"/>
  <c r="C116" i="18"/>
  <c r="G17" i="17" l="1"/>
  <c r="G5" i="17"/>
  <c r="G6" i="17"/>
  <c r="G7" i="17"/>
  <c r="G8" i="17"/>
  <c r="G9" i="17"/>
  <c r="G10" i="17"/>
  <c r="G11" i="17"/>
  <c r="G12" i="17"/>
  <c r="G13" i="17"/>
  <c r="G14" i="17"/>
  <c r="G15" i="17"/>
  <c r="G16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9" i="17"/>
  <c r="G80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F78" i="17" l="1"/>
  <c r="F107" i="17" s="1"/>
  <c r="E78" i="18"/>
  <c r="D78" i="18"/>
  <c r="C78" i="18"/>
  <c r="B78" i="18"/>
  <c r="E36" i="18"/>
  <c r="E107" i="18" s="1"/>
  <c r="D36" i="18"/>
  <c r="D107" i="18" s="1"/>
  <c r="C36" i="18"/>
  <c r="C107" i="18" s="1"/>
  <c r="B36" i="18"/>
  <c r="B107" i="18" s="1"/>
  <c r="E81" i="17" l="1"/>
  <c r="D81" i="17"/>
  <c r="C81" i="17"/>
  <c r="B81" i="17"/>
  <c r="G81" i="17" l="1"/>
  <c r="C107" i="17"/>
  <c r="D107" i="17"/>
  <c r="B107" i="17"/>
  <c r="E78" i="17" l="1"/>
  <c r="G78" i="17" s="1"/>
  <c r="E35" i="17"/>
  <c r="G35" i="17" s="1"/>
  <c r="E36" i="17"/>
  <c r="G36" i="17" s="1"/>
  <c r="E107" i="17" l="1"/>
  <c r="G35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8" i="18"/>
  <c r="G57" i="18"/>
  <c r="G55" i="18"/>
  <c r="G53" i="18"/>
  <c r="G52" i="18"/>
  <c r="G51" i="18"/>
  <c r="G50" i="18"/>
  <c r="G49" i="18"/>
  <c r="G48" i="18"/>
  <c r="G46" i="18"/>
  <c r="G43" i="18"/>
  <c r="G42" i="18"/>
  <c r="G41" i="18"/>
  <c r="G40" i="18"/>
  <c r="G39" i="18"/>
  <c r="G38" i="18"/>
  <c r="G37" i="18"/>
  <c r="G36" i="18"/>
  <c r="G34" i="18"/>
  <c r="G33" i="18"/>
  <c r="G32" i="18"/>
  <c r="G31" i="18"/>
  <c r="G30" i="18"/>
  <c r="G28" i="18"/>
  <c r="G29" i="18"/>
  <c r="G27" i="18"/>
  <c r="G25" i="18"/>
  <c r="G23" i="18"/>
  <c r="G22" i="18"/>
  <c r="G20" i="18"/>
  <c r="G19" i="18"/>
  <c r="G18" i="18"/>
  <c r="G15" i="18"/>
  <c r="G14" i="18"/>
  <c r="G13" i="18"/>
  <c r="G12" i="18"/>
  <c r="G11" i="18"/>
  <c r="G10" i="18"/>
  <c r="G9" i="18"/>
  <c r="G8" i="18"/>
  <c r="G7" i="18"/>
  <c r="G6" i="18"/>
</calcChain>
</file>

<file path=xl/comments1.xml><?xml version="1.0" encoding="utf-8"?>
<comments xmlns="http://schemas.openxmlformats.org/spreadsheetml/2006/main">
  <authors>
    <author>Eva Pramlid</author>
  </authors>
  <commentList>
    <comment ref="B81" authorId="0" shapeId="0">
      <text>
        <r>
          <rPr>
            <b/>
            <sz val="9"/>
            <color indexed="81"/>
            <rFont val="Tahoma"/>
            <family val="2"/>
          </rPr>
          <t>Eva Pramlid:</t>
        </r>
        <r>
          <rPr>
            <sz val="9"/>
            <color indexed="81"/>
            <rFont val="Tahoma"/>
            <family val="2"/>
          </rPr>
          <t xml:space="preserve">
Antal både CD- och radiotidningsversionerna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</rPr>
          <t>Eva Pramlid:</t>
        </r>
        <r>
          <rPr>
            <sz val="9"/>
            <color indexed="81"/>
            <rFont val="Tahoma"/>
            <family val="2"/>
          </rPr>
          <t xml:space="preserve">
Antal både CD- och radiotidningsversionerna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>Eva Pramlid:</t>
        </r>
        <r>
          <rPr>
            <sz val="9"/>
            <color indexed="81"/>
            <rFont val="Tahoma"/>
            <family val="2"/>
          </rPr>
          <t xml:space="preserve">
Antal både CD- och radiotidningsversionerna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Eva Pramlid:</t>
        </r>
        <r>
          <rPr>
            <sz val="9"/>
            <color indexed="81"/>
            <rFont val="Tahoma"/>
            <family val="2"/>
          </rPr>
          <t xml:space="preserve">
Antal både CD- och radiotidningsversionerna</t>
        </r>
      </text>
    </comment>
  </commentList>
</comments>
</file>

<file path=xl/sharedStrings.xml><?xml version="1.0" encoding="utf-8"?>
<sst xmlns="http://schemas.openxmlformats.org/spreadsheetml/2006/main" count="597" uniqueCount="212">
  <si>
    <t>Tidning</t>
  </si>
  <si>
    <t>RATS</t>
  </si>
  <si>
    <t>Aktuellt i Politiken</t>
  </si>
  <si>
    <t>Arbetarbladet</t>
  </si>
  <si>
    <t>R</t>
  </si>
  <si>
    <t>Arvika Nyheter</t>
  </si>
  <si>
    <t>Avesta Tidning</t>
  </si>
  <si>
    <t>Barometern/OT</t>
  </si>
  <si>
    <t>Blekinge Läns Tidning</t>
  </si>
  <si>
    <t>Borås Tidning</t>
  </si>
  <si>
    <t>Dagbladet</t>
  </si>
  <si>
    <t>Dagens Industri</t>
  </si>
  <si>
    <t>Dagens Nyheter</t>
  </si>
  <si>
    <t>Dala-Demokraten</t>
  </si>
  <si>
    <t>Enköpings-Posten</t>
  </si>
  <si>
    <t>Eskilstuna-Kuriren</t>
  </si>
  <si>
    <t>Expressen</t>
  </si>
  <si>
    <t>Fagersta-Posten</t>
  </si>
  <si>
    <t>Filipstads Tidning</t>
  </si>
  <si>
    <t>Folket</t>
  </si>
  <si>
    <t>Gotlands Allehanda</t>
  </si>
  <si>
    <t>Gotlands Tidningar</t>
  </si>
  <si>
    <t>Göteborgs-Posten</t>
  </si>
  <si>
    <t>Hallands Nyheter</t>
  </si>
  <si>
    <t>Hemmets Vän</t>
  </si>
  <si>
    <t>Härjedalen</t>
  </si>
  <si>
    <t>Jönköpings-Posten</t>
  </si>
  <si>
    <t>Katrineholms-Kuriren</t>
  </si>
  <si>
    <t>Kristdemokraten</t>
  </si>
  <si>
    <t>Kristianstadsbladet</t>
  </si>
  <si>
    <t>Ljusdals-Posten</t>
  </si>
  <si>
    <t>Ljusnan</t>
  </si>
  <si>
    <t>Länstidningen Östersund</t>
  </si>
  <si>
    <t>Motala Tidning</t>
  </si>
  <si>
    <t>Norra Skåne</t>
  </si>
  <si>
    <t>Norrbottens-Kuriren</t>
  </si>
  <si>
    <t>Norrköpings Tidningar</t>
  </si>
  <si>
    <t>Norrländska Socialdemokr</t>
  </si>
  <si>
    <t>Norrtelje Tidning</t>
  </si>
  <si>
    <t>NU Det liberala Nyhetsmag.</t>
  </si>
  <si>
    <t>Nya Kristinehamns-Posten</t>
  </si>
  <si>
    <t>NLT/Nya Lidköpings-Tidn</t>
  </si>
  <si>
    <t>Nya Wermlands-Tidningen</t>
  </si>
  <si>
    <t>Piteå-Tidningen</t>
  </si>
  <si>
    <t>Provinstidningen Dalsland</t>
  </si>
  <si>
    <t>Sala Allehanda</t>
  </si>
  <si>
    <t>Skånska Dagbladet</t>
  </si>
  <si>
    <t>Smålandsposten</t>
  </si>
  <si>
    <t>Sydsvenskan</t>
  </si>
  <si>
    <t>Sydöstran</t>
  </si>
  <si>
    <t>Säffle-Tidningen</t>
  </si>
  <si>
    <t>Södermanlands Nyheter</t>
  </si>
  <si>
    <t>Trelleborgs Allehanda</t>
  </si>
  <si>
    <t>Upsala Nya Tidning</t>
  </si>
  <si>
    <t>Vestmanlands Läns Tidning</t>
  </si>
  <si>
    <t>Vimmerby Tidning</t>
  </si>
  <si>
    <t>Värmlands Folkblad</t>
  </si>
  <si>
    <t>Västerbottens Folkblad</t>
  </si>
  <si>
    <t>Västerbottens Kuriren</t>
  </si>
  <si>
    <t>Västerviks-Tidningen</t>
  </si>
  <si>
    <t>Ystads Allehanda</t>
  </si>
  <si>
    <t>Ölandsbladet</t>
  </si>
  <si>
    <t>Örnsköldsviks Allehanda</t>
  </si>
  <si>
    <t>Östgöta Correspondenten</t>
  </si>
  <si>
    <t>Östra Småland/Nyheterna</t>
  </si>
  <si>
    <t>Tidningen Ångermanland</t>
  </si>
  <si>
    <t>Dagen, Nya</t>
  </si>
  <si>
    <t>Östersunds-Posten</t>
  </si>
  <si>
    <t>Falu-Kuriren/BT</t>
  </si>
  <si>
    <t>Smålänningen</t>
  </si>
  <si>
    <t>Bohusläningen</t>
  </si>
  <si>
    <t>Laholms Tidning</t>
  </si>
  <si>
    <t>Lysekils-Posten</t>
  </si>
  <si>
    <t>Mora Tidning</t>
  </si>
  <si>
    <t>Hudiksvalls Tidning</t>
  </si>
  <si>
    <t>Gefle Dagblad (RATS)</t>
  </si>
  <si>
    <t>Helsb Dagbl/NST/LP (RATS)</t>
  </si>
  <si>
    <t>Falköpings Tidning</t>
  </si>
  <si>
    <t>Skaraborgs Läns Tidning</t>
  </si>
  <si>
    <t>Västgöta Bladet</t>
  </si>
  <si>
    <t>Bärgslagsbladet/Arboga Tidn.</t>
  </si>
  <si>
    <t>Volymutvecklingen inom kassett- och radiotidningsverksamheten</t>
  </si>
  <si>
    <t>1.1 Antal Tidningar</t>
  </si>
  <si>
    <t>1.   Analoga Radiotidningar</t>
  </si>
  <si>
    <t>1.2 Antal Abonnenter</t>
  </si>
  <si>
    <t>2.1 Antal Tidningar</t>
  </si>
  <si>
    <t>2.2 Antal Abonnenter</t>
  </si>
  <si>
    <t>3.1 Antal Tidningar</t>
  </si>
  <si>
    <t>3.2 Antal Abonnenter</t>
  </si>
  <si>
    <t>% av den</t>
  </si>
  <si>
    <t>Norra Västerbotten (R)</t>
  </si>
  <si>
    <t>Norra Västerbotten (RATS)</t>
  </si>
  <si>
    <t>Värnamo Nyheter</t>
  </si>
  <si>
    <t>Hallandsposten</t>
  </si>
  <si>
    <t>Världen idag</t>
  </si>
  <si>
    <t>CD</t>
  </si>
  <si>
    <t>Folkbladet Östergötland</t>
  </si>
  <si>
    <t>Skaraborgs Läns Allehanda</t>
  </si>
  <si>
    <t xml:space="preserve"> tryckta upplagan</t>
  </si>
  <si>
    <t>Abonnenter</t>
  </si>
  <si>
    <t xml:space="preserve">Antal </t>
  </si>
  <si>
    <t>Mariestads-Tidningen</t>
  </si>
  <si>
    <t>Nerikes Alleh/Bergslagsp</t>
  </si>
  <si>
    <t>Smål-Tidn/TranåsT/VetlP</t>
  </si>
  <si>
    <t>Bärgslagsbladet/AT</t>
  </si>
  <si>
    <t>Folkbladet</t>
  </si>
  <si>
    <t>Gefle Dagblad</t>
  </si>
  <si>
    <t>Norra Västerbotten</t>
  </si>
  <si>
    <t>Skaraborgs  Allehanda</t>
  </si>
  <si>
    <t>Östersundsposten</t>
  </si>
  <si>
    <t>Summa</t>
  </si>
  <si>
    <t>Nerikes Alleh/Bergslags</t>
  </si>
  <si>
    <t>Söderhamns-Kuriren</t>
  </si>
  <si>
    <t>Söderhamns-Kurien</t>
  </si>
  <si>
    <t>kvinnor</t>
  </si>
  <si>
    <t>män</t>
  </si>
  <si>
    <t>övriga</t>
  </si>
  <si>
    <t>varav</t>
  </si>
  <si>
    <t>R/I</t>
  </si>
  <si>
    <t xml:space="preserve">Sundsvalls Tidning </t>
  </si>
  <si>
    <t>Sundsvalls Tidning (R)</t>
  </si>
  <si>
    <t xml:space="preserve"> </t>
  </si>
  <si>
    <t>1.1.10</t>
  </si>
  <si>
    <t>Länstidningen Södertälje</t>
  </si>
  <si>
    <t>1.4.10</t>
  </si>
  <si>
    <t>Ulricehamns Tidning</t>
  </si>
  <si>
    <t>1.7.10</t>
  </si>
  <si>
    <t>CD/K/I</t>
  </si>
  <si>
    <t>1.10.10</t>
  </si>
  <si>
    <t>1.1.11</t>
  </si>
  <si>
    <t>1.4.11</t>
  </si>
  <si>
    <t>1.7.11</t>
  </si>
  <si>
    <t>1.10.11</t>
  </si>
  <si>
    <t>1.1.12</t>
  </si>
  <si>
    <t>Sändaren</t>
  </si>
  <si>
    <t>Orust Tjörn-tidningen  f.d Stenungs. P</t>
  </si>
  <si>
    <t>Orust Tjörn-tidningen</t>
  </si>
  <si>
    <t>1.4.12</t>
  </si>
  <si>
    <t>1.7.12</t>
  </si>
  <si>
    <t>1.10.12</t>
  </si>
  <si>
    <t xml:space="preserve">RATS  </t>
  </si>
  <si>
    <t>1.1 .2013</t>
  </si>
  <si>
    <t>1.1 .13</t>
  </si>
  <si>
    <t>1.1.13</t>
  </si>
  <si>
    <t>1.4 .2013</t>
  </si>
  <si>
    <t>1.4 .13</t>
  </si>
  <si>
    <t>1.4.13</t>
  </si>
  <si>
    <t>1.7.2013</t>
  </si>
  <si>
    <t>1.7.13</t>
  </si>
  <si>
    <t>Medel-värde</t>
  </si>
  <si>
    <t>1.10.2013</t>
  </si>
  <si>
    <t>1.10.13</t>
  </si>
  <si>
    <t>Text</t>
  </si>
  <si>
    <t>RATS-projekt</t>
  </si>
  <si>
    <t>R/K/CD/I/
RATS
/Text</t>
  </si>
  <si>
    <t xml:space="preserve"> - Radiotidningsabg</t>
  </si>
  <si>
    <t xml:space="preserve"> - CD/kassettabg</t>
  </si>
  <si>
    <t xml:space="preserve"> - RATSabg</t>
  </si>
  <si>
    <t xml:space="preserve"> - </t>
  </si>
  <si>
    <t>1.1 .2014</t>
  </si>
  <si>
    <t>Taltidningsnämnden Antal abonnenter 2013-01-01 - 2014-01-01</t>
  </si>
  <si>
    <t>Taltidningsnämnden Antal abonnenter 2014-01-01</t>
  </si>
  <si>
    <t>Svenska Dagbladet</t>
  </si>
  <si>
    <t>RATS (knapptelefon)</t>
  </si>
  <si>
    <t>Kungälvs-Posten</t>
  </si>
  <si>
    <t>Kungsbacka-Posten</t>
  </si>
  <si>
    <t>Nordvästra Skånes Tidningar</t>
  </si>
  <si>
    <t>Landskrona-Posten</t>
  </si>
  <si>
    <t>Helsb Dagbl</t>
  </si>
  <si>
    <t>MölndalsPosten</t>
  </si>
  <si>
    <t xml:space="preserve">Svenska Dagbladet </t>
  </si>
  <si>
    <t>Tidigare OTV-projektet, räknas som RATS-tidningar (knapptelefontidning) fr.o.m. 2014-01-01</t>
  </si>
  <si>
    <t>NU Det liberala Nyhetsmag.*</t>
  </si>
  <si>
    <t>**Kungsbacka-Posten/Mölndals-Posten/Kungälvs-Posten</t>
  </si>
  <si>
    <t>*** Barometern/OT lämnar gemensam abonnentstatistik, men produceras som två Texttidningar</t>
  </si>
  <si>
    <t>Kungsbacka-Posten**</t>
  </si>
  <si>
    <t>Kungälvs-Posten**</t>
  </si>
  <si>
    <t>Mölndals-Posten**</t>
  </si>
  <si>
    <t>Barometern/OT***</t>
  </si>
  <si>
    <t>Gefle Dagblad (Text)</t>
  </si>
  <si>
    <t>2.     CD-tidningar</t>
  </si>
  <si>
    <t>3.   Digitala Radiotidningar - RATS</t>
  </si>
  <si>
    <t>4.   Digitala Radiotidningar - Taltidningar med Text</t>
  </si>
  <si>
    <t>1.1.14</t>
  </si>
  <si>
    <t>4.1 Antal Tidningar</t>
  </si>
  <si>
    <t>4.2 Antal Abonnenter</t>
  </si>
  <si>
    <t>Totalt 101 tidningar***</t>
  </si>
  <si>
    <t>R/K/CD/I/
RATS/Text</t>
  </si>
  <si>
    <t>Radio</t>
  </si>
  <si>
    <t>Kassett</t>
  </si>
  <si>
    <t>Antal tidningar</t>
  </si>
  <si>
    <t>Totalt antal abg</t>
  </si>
  <si>
    <t>Varav kvinnor</t>
  </si>
  <si>
    <t>Varav män</t>
  </si>
  <si>
    <t>Varav övriga</t>
  </si>
  <si>
    <t>Totalt</t>
  </si>
  <si>
    <t>RATS*</t>
  </si>
  <si>
    <t>*NU är RATS tidning i  CD format</t>
  </si>
  <si>
    <t>Text***</t>
  </si>
  <si>
    <t xml:space="preserve"> -Text (from 2013-10-01)</t>
  </si>
  <si>
    <t>HD/NST/LP (RATS)</t>
  </si>
  <si>
    <t>Helsingb Dagb (Med NST/LP t.o.m. 2013)</t>
  </si>
  <si>
    <t>Totalt abonnentantal</t>
  </si>
  <si>
    <t>Period</t>
  </si>
  <si>
    <t>TS-upplaga (2013 exkl. digital publikation)</t>
  </si>
  <si>
    <t>Dagbladet Nya Samhälelt I Sundsvall</t>
  </si>
  <si>
    <t>Upplaga inkl Nordvästra Skånes Tidningar och Landskrona-Posten</t>
  </si>
  <si>
    <t>Kommentar till TS-upplagan</t>
  </si>
  <si>
    <t>Redovisas ej separat, del av DT:s B-upplaga</t>
  </si>
  <si>
    <t>Samredovisas med Helsingborgs Dagblad</t>
  </si>
  <si>
    <t>Ej med i TS-statistiken</t>
  </si>
  <si>
    <t xml:space="preserve"> ej känd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</si>
</sst>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1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1"/>
      <name val="Verdana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2">
    <xf numFmtId="0" fontId="0" fillId="0" borderId="0" xfId="0"/>
    <xf numFmtId="0" fontId="4" fillId="0" borderId="0" xfId="1" applyAlignment="1">
      <alignment horizontal="right"/>
    </xf>
    <xf numFmtId="0" fontId="4" fillId="0" borderId="0" xfId="1"/>
    <xf numFmtId="49" fontId="9" fillId="0" borderId="0" xfId="1" applyNumberFormat="1" applyFont="1"/>
    <xf numFmtId="0" fontId="9" fillId="0" borderId="0" xfId="1" applyFont="1"/>
    <xf numFmtId="49" fontId="5" fillId="0" borderId="0" xfId="1" applyNumberFormat="1" applyFont="1"/>
    <xf numFmtId="0" fontId="5" fillId="0" borderId="0" xfId="1" applyFont="1" applyAlignment="1">
      <alignment horizontal="center"/>
    </xf>
    <xf numFmtId="49" fontId="6" fillId="0" borderId="0" xfId="1" applyNumberFormat="1" applyFont="1"/>
    <xf numFmtId="0" fontId="6" fillId="0" borderId="0" xfId="1" applyFont="1" applyAlignment="1">
      <alignment horizontal="center"/>
    </xf>
    <xf numFmtId="0" fontId="13" fillId="0" borderId="0" xfId="1" applyFont="1"/>
    <xf numFmtId="0" fontId="9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/>
    <xf numFmtId="0" fontId="3" fillId="0" borderId="0" xfId="0" applyFont="1" applyFill="1" applyAlignment="1">
      <alignment horizontal="center" vertical="top"/>
    </xf>
    <xf numFmtId="0" fontId="2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1" fontId="2" fillId="0" borderId="0" xfId="0" applyNumberFormat="1" applyFont="1" applyFill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9" fillId="0" borderId="0" xfId="0" applyFont="1" applyFill="1" applyAlignment="1">
      <alignment horizontal="right" vertical="top"/>
    </xf>
    <xf numFmtId="1" fontId="2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0" fillId="0" borderId="0" xfId="0" applyFill="1"/>
    <xf numFmtId="1" fontId="0" fillId="0" borderId="0" xfId="0" applyNumberFormat="1" applyFill="1"/>
    <xf numFmtId="0" fontId="0" fillId="0" borderId="0" xfId="0" applyNumberFormat="1" applyFill="1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15" fillId="2" borderId="0" xfId="0" applyFont="1" applyFill="1" applyAlignment="1">
      <alignment vertical="top" wrapText="1"/>
    </xf>
    <xf numFmtId="0" fontId="16" fillId="0" borderId="0" xfId="0" applyFont="1" applyFill="1" applyAlignment="1">
      <alignment vertical="top"/>
    </xf>
    <xf numFmtId="0" fontId="8" fillId="2" borderId="6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/>
    </xf>
    <xf numFmtId="1" fontId="14" fillId="2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right" vertical="top"/>
    </xf>
    <xf numFmtId="3" fontId="6" fillId="2" borderId="5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center" vertical="top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3" fontId="17" fillId="0" borderId="0" xfId="0" applyNumberFormat="1" applyFont="1" applyFill="1" applyAlignment="1">
      <alignment horizontal="right" vertical="top"/>
    </xf>
    <xf numFmtId="0" fontId="1" fillId="0" borderId="0" xfId="0" applyFont="1" applyAlignment="1">
      <alignment vertical="top"/>
    </xf>
    <xf numFmtId="0" fontId="3" fillId="0" borderId="0" xfId="0" applyFont="1" applyFill="1" applyAlignment="1">
      <alignment horizontal="left"/>
    </xf>
    <xf numFmtId="3" fontId="17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/>
    <xf numFmtId="0" fontId="2" fillId="0" borderId="0" xfId="0" applyFont="1"/>
    <xf numFmtId="1" fontId="2" fillId="0" borderId="0" xfId="0" applyNumberFormat="1" applyFont="1" applyAlignment="1">
      <alignment vertical="top"/>
    </xf>
    <xf numFmtId="0" fontId="2" fillId="0" borderId="0" xfId="0" applyFont="1" applyFill="1" applyAlignment="1">
      <alignment horizontal="center" vertical="top"/>
    </xf>
    <xf numFmtId="3" fontId="20" fillId="0" borderId="0" xfId="0" applyNumberFormat="1" applyFont="1" applyFill="1" applyAlignment="1">
      <alignment horizontal="right" vertical="top"/>
    </xf>
    <xf numFmtId="0" fontId="20" fillId="0" borderId="0" xfId="0" applyFont="1" applyFill="1" applyAlignment="1">
      <alignment horizontal="right" vertical="top"/>
    </xf>
    <xf numFmtId="0" fontId="20" fillId="0" borderId="0" xfId="0" applyFont="1" applyFill="1" applyAlignment="1">
      <alignment horizontal="left" vertical="top"/>
    </xf>
    <xf numFmtId="0" fontId="17" fillId="0" borderId="0" xfId="0" applyFont="1" applyFill="1" applyAlignment="1">
      <alignment vertical="top"/>
    </xf>
    <xf numFmtId="1" fontId="17" fillId="0" borderId="0" xfId="0" applyNumberFormat="1" applyFont="1" applyFill="1" applyAlignment="1">
      <alignment horizontal="center" vertical="top"/>
    </xf>
    <xf numFmtId="1" fontId="20" fillId="0" borderId="0" xfId="0" applyNumberFormat="1" applyFont="1" applyFill="1" applyAlignment="1">
      <alignment vertical="top"/>
    </xf>
    <xf numFmtId="0" fontId="20" fillId="0" borderId="0" xfId="0" applyFont="1" applyFill="1" applyAlignment="1">
      <alignment vertical="top"/>
    </xf>
    <xf numFmtId="3" fontId="8" fillId="2" borderId="6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left" vertical="top"/>
    </xf>
    <xf numFmtId="0" fontId="3" fillId="3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3" fontId="3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1" fontId="2" fillId="0" borderId="0" xfId="0" applyNumberFormat="1" applyFont="1" applyFill="1" applyAlignment="1">
      <alignment vertical="top"/>
    </xf>
    <xf numFmtId="0" fontId="2" fillId="0" borderId="0" xfId="0" applyFont="1" applyFill="1"/>
    <xf numFmtId="2" fontId="3" fillId="0" borderId="0" xfId="0" applyNumberFormat="1" applyFont="1" applyFill="1" applyAlignment="1">
      <alignment horizontal="right" vertical="top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</cellXfs>
  <cellStyles count="2">
    <cellStyle name="Normal" xfId="0" builtinId="0"/>
    <cellStyle name="Normal_TTN volymutveckl 1.4.200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Radiotidningar Antal Abonnenter  </a:t>
            </a:r>
          </a:p>
        </c:rich>
      </c:tx>
      <c:layout>
        <c:manualLayout>
          <c:xMode val="edge"/>
          <c:yMode val="edge"/>
          <c:x val="0.23695674997148139"/>
          <c:y val="3.6723163841807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65238159433845"/>
          <c:y val="0.22598932399067573"/>
          <c:w val="0.74347905005849335"/>
          <c:h val="0.49435164622962885"/>
        </c:manualLayout>
      </c:layout>
      <c:lineChart>
        <c:grouping val="standard"/>
        <c:varyColors val="0"/>
        <c:ser>
          <c:idx val="0"/>
          <c:order val="0"/>
          <c:tx>
            <c:strRef>
              <c:f>Volymutveckling!$B$26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Volymutveckling!$A$27:$A$43</c:f>
              <c:strCache>
                <c:ptCount val="17"/>
                <c:pt idx="0">
                  <c:v>1.1.10</c:v>
                </c:pt>
                <c:pt idx="1">
                  <c:v>1.4.10</c:v>
                </c:pt>
                <c:pt idx="2">
                  <c:v>1.7.10</c:v>
                </c:pt>
                <c:pt idx="3">
                  <c:v>1.10.10</c:v>
                </c:pt>
                <c:pt idx="4">
                  <c:v>1.1.11</c:v>
                </c:pt>
                <c:pt idx="5">
                  <c:v>1.4.11</c:v>
                </c:pt>
                <c:pt idx="6">
                  <c:v>1.7.11</c:v>
                </c:pt>
                <c:pt idx="7">
                  <c:v>1.10.11</c:v>
                </c:pt>
                <c:pt idx="8">
                  <c:v>1.1.12</c:v>
                </c:pt>
                <c:pt idx="9">
                  <c:v>1.4.12</c:v>
                </c:pt>
                <c:pt idx="10">
                  <c:v>1.7.12</c:v>
                </c:pt>
                <c:pt idx="11">
                  <c:v>1.10.12</c:v>
                </c:pt>
                <c:pt idx="12">
                  <c:v>1.1.13</c:v>
                </c:pt>
                <c:pt idx="13">
                  <c:v>1.4.13</c:v>
                </c:pt>
                <c:pt idx="14">
                  <c:v>1.7.13</c:v>
                </c:pt>
                <c:pt idx="15">
                  <c:v>1.10.13</c:v>
                </c:pt>
                <c:pt idx="16">
                  <c:v>1.1.14</c:v>
                </c:pt>
              </c:strCache>
            </c:strRef>
          </c:cat>
          <c:val>
            <c:numRef>
              <c:f>Volymutveckling!$B$27:$B$43</c:f>
              <c:numCache>
                <c:formatCode>General</c:formatCode>
                <c:ptCount val="17"/>
                <c:pt idx="0">
                  <c:v>7102</c:v>
                </c:pt>
                <c:pt idx="1">
                  <c:v>7038</c:v>
                </c:pt>
                <c:pt idx="2">
                  <c:v>6987</c:v>
                </c:pt>
                <c:pt idx="3">
                  <c:v>6906</c:v>
                </c:pt>
                <c:pt idx="4">
                  <c:v>6810</c:v>
                </c:pt>
                <c:pt idx="5">
                  <c:v>6692</c:v>
                </c:pt>
                <c:pt idx="6">
                  <c:v>6554</c:v>
                </c:pt>
                <c:pt idx="7">
                  <c:v>6473</c:v>
                </c:pt>
                <c:pt idx="8">
                  <c:v>6279</c:v>
                </c:pt>
                <c:pt idx="9">
                  <c:v>6218</c:v>
                </c:pt>
                <c:pt idx="10">
                  <c:v>6037</c:v>
                </c:pt>
                <c:pt idx="11">
                  <c:v>5909</c:v>
                </c:pt>
                <c:pt idx="12">
                  <c:v>5759</c:v>
                </c:pt>
                <c:pt idx="13">
                  <c:v>5612</c:v>
                </c:pt>
                <c:pt idx="14">
                  <c:v>5457</c:v>
                </c:pt>
                <c:pt idx="15">
                  <c:v>4291</c:v>
                </c:pt>
                <c:pt idx="16">
                  <c:v>2523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953024"/>
        <c:axId val="220940896"/>
      </c:lineChart>
      <c:catAx>
        <c:axId val="22395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7391395640762293"/>
              <c:y val="0.87853344603111061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220940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940896"/>
        <c:scaling>
          <c:orientation val="minMax"/>
          <c:min val="2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0.10652173913043479"/>
              <c:y val="0.16101724572564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223953024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Talsyntestidningar/RATS - Antal Tidningar </a:t>
            </a:r>
          </a:p>
        </c:rich>
      </c:tx>
      <c:layout>
        <c:manualLayout>
          <c:xMode val="edge"/>
          <c:yMode val="edge"/>
          <c:x val="0.18043501084105126"/>
          <c:y val="3.3426183844011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1317500973922"/>
          <c:y val="0.17548746518107658"/>
          <c:w val="0.82608783339826064"/>
          <c:h val="0.576601671309239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Volymutveckling!$A$94:$A$110</c:f>
              <c:strCache>
                <c:ptCount val="17"/>
                <c:pt idx="0">
                  <c:v>1.1.10</c:v>
                </c:pt>
                <c:pt idx="1">
                  <c:v>1.4.10</c:v>
                </c:pt>
                <c:pt idx="2">
                  <c:v>1.7.10</c:v>
                </c:pt>
                <c:pt idx="3">
                  <c:v>1.10.10</c:v>
                </c:pt>
                <c:pt idx="4">
                  <c:v>1.1.11</c:v>
                </c:pt>
                <c:pt idx="5">
                  <c:v>1.4.11</c:v>
                </c:pt>
                <c:pt idx="6">
                  <c:v>1.7.11</c:v>
                </c:pt>
                <c:pt idx="7">
                  <c:v>1.10.11</c:v>
                </c:pt>
                <c:pt idx="8">
                  <c:v>1.1.12</c:v>
                </c:pt>
                <c:pt idx="9">
                  <c:v>1.4.12</c:v>
                </c:pt>
                <c:pt idx="10">
                  <c:v>1.7.12</c:v>
                </c:pt>
                <c:pt idx="11">
                  <c:v>1.10.12</c:v>
                </c:pt>
                <c:pt idx="12">
                  <c:v>1.1.13</c:v>
                </c:pt>
                <c:pt idx="13">
                  <c:v>1.4.13</c:v>
                </c:pt>
                <c:pt idx="14">
                  <c:v>1.7.13</c:v>
                </c:pt>
                <c:pt idx="15">
                  <c:v>1.10.13</c:v>
                </c:pt>
                <c:pt idx="16">
                  <c:v>1.1.14</c:v>
                </c:pt>
              </c:strCache>
            </c:strRef>
          </c:cat>
          <c:val>
            <c:numRef>
              <c:f>Volymutveckling!$B$94:$B$110</c:f>
              <c:numCache>
                <c:formatCode>General</c:formatCode>
                <c:ptCount val="17"/>
                <c:pt idx="0">
                  <c:v>19</c:v>
                </c:pt>
                <c:pt idx="1">
                  <c:v>20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23</c:v>
                </c:pt>
                <c:pt idx="8">
                  <c:v>22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511024"/>
        <c:axId val="220511416"/>
      </c:lineChart>
      <c:catAx>
        <c:axId val="22051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8043569553805767"/>
              <c:y val="0.91086350974925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220511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511416"/>
        <c:scaling>
          <c:orientation val="minMax"/>
          <c:min val="1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3.9130434782608699E-2"/>
              <c:y val="0.10584958217270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220511024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 Kassett/CD-tidningar - Antal tidningar</a:t>
            </a:r>
          </a:p>
        </c:rich>
      </c:tx>
      <c:layout>
        <c:manualLayout>
          <c:xMode val="edge"/>
          <c:yMode val="edge"/>
          <c:x val="0.15824175824175823"/>
          <c:y val="3.3426183844011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7472527472427"/>
          <c:y val="0.16620241411327771"/>
          <c:w val="0.82417582417586421"/>
          <c:h val="0.5738161559888574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Volymutveckling!$A$50:$A$66</c:f>
              <c:strCache>
                <c:ptCount val="17"/>
                <c:pt idx="0">
                  <c:v>1.1.10</c:v>
                </c:pt>
                <c:pt idx="1">
                  <c:v>1.4.10</c:v>
                </c:pt>
                <c:pt idx="2">
                  <c:v>1.7.10</c:v>
                </c:pt>
                <c:pt idx="3">
                  <c:v>1.10.10</c:v>
                </c:pt>
                <c:pt idx="4">
                  <c:v>1.1.11</c:v>
                </c:pt>
                <c:pt idx="5">
                  <c:v>1.4.11</c:v>
                </c:pt>
                <c:pt idx="6">
                  <c:v>1.7.11</c:v>
                </c:pt>
                <c:pt idx="7">
                  <c:v>1.10.11</c:v>
                </c:pt>
                <c:pt idx="8">
                  <c:v>1.1.12</c:v>
                </c:pt>
                <c:pt idx="9">
                  <c:v>1.4.12</c:v>
                </c:pt>
                <c:pt idx="10">
                  <c:v>1.7.12</c:v>
                </c:pt>
                <c:pt idx="11">
                  <c:v>1.10.12</c:v>
                </c:pt>
                <c:pt idx="12">
                  <c:v>1.1.13</c:v>
                </c:pt>
                <c:pt idx="13">
                  <c:v>1.4.13</c:v>
                </c:pt>
                <c:pt idx="14">
                  <c:v>1.7.13</c:v>
                </c:pt>
                <c:pt idx="15">
                  <c:v>1.10.13</c:v>
                </c:pt>
                <c:pt idx="16">
                  <c:v>1.1.14</c:v>
                </c:pt>
              </c:strCache>
            </c:strRef>
          </c:cat>
          <c:val>
            <c:numRef>
              <c:f>Volymutveckling!$B$50:$B$66</c:f>
              <c:numCache>
                <c:formatCode>General</c:formatCode>
                <c:ptCount val="17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13</c:v>
                </c:pt>
                <c:pt idx="8">
                  <c:v>13</c:v>
                </c:pt>
                <c:pt idx="9">
                  <c:v>12</c:v>
                </c:pt>
                <c:pt idx="10">
                  <c:v>11</c:v>
                </c:pt>
                <c:pt idx="11">
                  <c:v>11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512200"/>
        <c:axId val="220512592"/>
      </c:lineChart>
      <c:catAx>
        <c:axId val="220512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7912087912090064"/>
              <c:y val="0.9136490250696378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220512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512592"/>
        <c:scaling>
          <c:orientation val="minMax"/>
          <c:max val="20"/>
          <c:min val="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3.9560439560439559E-2"/>
              <c:y val="0.11142061281337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220512200"/>
        <c:crosses val="autoZero"/>
        <c:crossBetween val="midCat"/>
        <c:majorUnit val="2"/>
        <c:minorUnit val="2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Kassett/CD-tidningar - Antal abonnenter </a:t>
            </a:r>
          </a:p>
        </c:rich>
      </c:tx>
      <c:layout>
        <c:manualLayout>
          <c:xMode val="edge"/>
          <c:yMode val="edge"/>
          <c:x val="9.9567326811431225E-2"/>
          <c:y val="1.4124293785310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24865073684161"/>
          <c:y val="0.23677109131987992"/>
          <c:w val="0.75757735892129752"/>
          <c:h val="0.49435164622962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Volymutveckling!$A$71:$A$87</c:f>
              <c:strCache>
                <c:ptCount val="17"/>
                <c:pt idx="0">
                  <c:v>1.4.10</c:v>
                </c:pt>
                <c:pt idx="1">
                  <c:v>1.4.10</c:v>
                </c:pt>
                <c:pt idx="2">
                  <c:v>1.7.10</c:v>
                </c:pt>
                <c:pt idx="3">
                  <c:v>1.10.10</c:v>
                </c:pt>
                <c:pt idx="4">
                  <c:v>1.1.11</c:v>
                </c:pt>
                <c:pt idx="5">
                  <c:v>1.4.11</c:v>
                </c:pt>
                <c:pt idx="6">
                  <c:v>1.7.11</c:v>
                </c:pt>
                <c:pt idx="7">
                  <c:v>1.10.11</c:v>
                </c:pt>
                <c:pt idx="8">
                  <c:v>1.1.12</c:v>
                </c:pt>
                <c:pt idx="9">
                  <c:v>1.4.12</c:v>
                </c:pt>
                <c:pt idx="10">
                  <c:v>1.7.12</c:v>
                </c:pt>
                <c:pt idx="11">
                  <c:v>1.10.12</c:v>
                </c:pt>
                <c:pt idx="12">
                  <c:v>1.1.13</c:v>
                </c:pt>
                <c:pt idx="13">
                  <c:v>1.4.13</c:v>
                </c:pt>
                <c:pt idx="14">
                  <c:v>1.7.13</c:v>
                </c:pt>
                <c:pt idx="15">
                  <c:v>1.10.13</c:v>
                </c:pt>
                <c:pt idx="16">
                  <c:v>1.1.14</c:v>
                </c:pt>
              </c:strCache>
            </c:strRef>
          </c:cat>
          <c:val>
            <c:numRef>
              <c:f>Volymutveckling!$B$71:$B$87</c:f>
              <c:numCache>
                <c:formatCode>General</c:formatCode>
                <c:ptCount val="17"/>
                <c:pt idx="0">
                  <c:v>567</c:v>
                </c:pt>
                <c:pt idx="1">
                  <c:v>567</c:v>
                </c:pt>
                <c:pt idx="2">
                  <c:v>567</c:v>
                </c:pt>
                <c:pt idx="3">
                  <c:v>527</c:v>
                </c:pt>
                <c:pt idx="4">
                  <c:v>546</c:v>
                </c:pt>
                <c:pt idx="5">
                  <c:v>527</c:v>
                </c:pt>
                <c:pt idx="6">
                  <c:v>510</c:v>
                </c:pt>
                <c:pt idx="7">
                  <c:v>519</c:v>
                </c:pt>
                <c:pt idx="8">
                  <c:v>487</c:v>
                </c:pt>
                <c:pt idx="9">
                  <c:v>494</c:v>
                </c:pt>
                <c:pt idx="10">
                  <c:v>483</c:v>
                </c:pt>
                <c:pt idx="11">
                  <c:v>467</c:v>
                </c:pt>
                <c:pt idx="12">
                  <c:v>501</c:v>
                </c:pt>
                <c:pt idx="13">
                  <c:v>496</c:v>
                </c:pt>
                <c:pt idx="14">
                  <c:v>490</c:v>
                </c:pt>
                <c:pt idx="15">
                  <c:v>428</c:v>
                </c:pt>
                <c:pt idx="16">
                  <c:v>207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513376"/>
        <c:axId val="220513768"/>
      </c:lineChart>
      <c:catAx>
        <c:axId val="22051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7229619024894611"/>
              <c:y val="0.87853344603111061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220513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513768"/>
        <c:scaling>
          <c:orientation val="minMax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8.2251309495404004E-2"/>
              <c:y val="0.16101724572564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220513376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0.98425196850393659" l="0.78740157480314954" r="0.78740157480314954" t="0.98425196850393659" header="0.51181102362204722" footer="0.5118110236220472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Radiotidningar - Antal Tidningar</a:t>
            </a:r>
          </a:p>
        </c:rich>
      </c:tx>
      <c:layout>
        <c:manualLayout>
          <c:xMode val="edge"/>
          <c:yMode val="edge"/>
          <c:x val="0.24728850325379609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9009399855388"/>
          <c:y val="0.17934301874237552"/>
          <c:w val="0.82646420824291456"/>
          <c:h val="0.569014867152931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Volymutveckling!$A$6:$A$22</c:f>
              <c:strCache>
                <c:ptCount val="17"/>
                <c:pt idx="0">
                  <c:v>1.1.10</c:v>
                </c:pt>
                <c:pt idx="1">
                  <c:v>1.4.10</c:v>
                </c:pt>
                <c:pt idx="2">
                  <c:v>1.7.10</c:v>
                </c:pt>
                <c:pt idx="3">
                  <c:v>1.10.10</c:v>
                </c:pt>
                <c:pt idx="4">
                  <c:v>1.1.11</c:v>
                </c:pt>
                <c:pt idx="5">
                  <c:v>1.4.11</c:v>
                </c:pt>
                <c:pt idx="6">
                  <c:v>1.7.11</c:v>
                </c:pt>
                <c:pt idx="7">
                  <c:v>1.10.11</c:v>
                </c:pt>
                <c:pt idx="8">
                  <c:v>1.1.12</c:v>
                </c:pt>
                <c:pt idx="9">
                  <c:v>1.4.12</c:v>
                </c:pt>
                <c:pt idx="10">
                  <c:v>1.7.12</c:v>
                </c:pt>
                <c:pt idx="11">
                  <c:v>1.10.12</c:v>
                </c:pt>
                <c:pt idx="12">
                  <c:v>1.1 .13</c:v>
                </c:pt>
                <c:pt idx="13">
                  <c:v>1.4 .13</c:v>
                </c:pt>
                <c:pt idx="14">
                  <c:v>1.7.13</c:v>
                </c:pt>
                <c:pt idx="15">
                  <c:v>1.10.13</c:v>
                </c:pt>
                <c:pt idx="16">
                  <c:v>1.1.14</c:v>
                </c:pt>
              </c:strCache>
            </c:strRef>
          </c:cat>
          <c:val>
            <c:numRef>
              <c:f>Volymutveckling!$B$6:$B$22</c:f>
              <c:numCache>
                <c:formatCode>General</c:formatCode>
                <c:ptCount val="17"/>
                <c:pt idx="0">
                  <c:v>67</c:v>
                </c:pt>
                <c:pt idx="1">
                  <c:v>67</c:v>
                </c:pt>
                <c:pt idx="2">
                  <c:v>66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56</c:v>
                </c:pt>
                <c:pt idx="16">
                  <c:v>39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717680"/>
        <c:axId val="224718072"/>
      </c:lineChart>
      <c:catAx>
        <c:axId val="2247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8069414316702821"/>
              <c:y val="0.9126772392887616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224718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718072"/>
        <c:scaling>
          <c:orientation val="minMax"/>
          <c:min val="3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3.9045553145336226E-2"/>
              <c:y val="0.112676352075708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224717680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Talsyntestidningar/RATS - Antal Abonnenter </a:t>
            </a:r>
          </a:p>
        </c:rich>
      </c:tx>
      <c:layout>
        <c:manualLayout>
          <c:xMode val="edge"/>
          <c:yMode val="edge"/>
          <c:x val="0.22232269353427592"/>
          <c:y val="1.9230769230770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01120424463071"/>
          <c:y val="0.31043984886504788"/>
          <c:w val="0.69892619902175457"/>
          <c:h val="0.390110413416492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Volymutveckling!$A$114:$A$130</c:f>
              <c:strCache>
                <c:ptCount val="17"/>
                <c:pt idx="0">
                  <c:v>1.1.10</c:v>
                </c:pt>
                <c:pt idx="1">
                  <c:v>1.4.10</c:v>
                </c:pt>
                <c:pt idx="2">
                  <c:v>1.7.10</c:v>
                </c:pt>
                <c:pt idx="3">
                  <c:v>1.10.10</c:v>
                </c:pt>
                <c:pt idx="4">
                  <c:v>1.1.11</c:v>
                </c:pt>
                <c:pt idx="5">
                  <c:v>1.4.11</c:v>
                </c:pt>
                <c:pt idx="6">
                  <c:v>1.7.11</c:v>
                </c:pt>
                <c:pt idx="7">
                  <c:v>1.10.11</c:v>
                </c:pt>
                <c:pt idx="8">
                  <c:v>1.1.12</c:v>
                </c:pt>
                <c:pt idx="9">
                  <c:v>1.4.12</c:v>
                </c:pt>
                <c:pt idx="10">
                  <c:v>1.7.12</c:v>
                </c:pt>
                <c:pt idx="11">
                  <c:v>1.10.12</c:v>
                </c:pt>
                <c:pt idx="12">
                  <c:v>1.1.13</c:v>
                </c:pt>
                <c:pt idx="13">
                  <c:v>1.4.13</c:v>
                </c:pt>
                <c:pt idx="14">
                  <c:v>1.7.13</c:v>
                </c:pt>
                <c:pt idx="15">
                  <c:v>1.10.13</c:v>
                </c:pt>
                <c:pt idx="16">
                  <c:v>1.1.14</c:v>
                </c:pt>
              </c:strCache>
            </c:strRef>
          </c:cat>
          <c:val>
            <c:numRef>
              <c:f>Volymutveckling!$B$114:$B$130</c:f>
              <c:numCache>
                <c:formatCode>General</c:formatCode>
                <c:ptCount val="17"/>
                <c:pt idx="0">
                  <c:v>869</c:v>
                </c:pt>
                <c:pt idx="1">
                  <c:v>868</c:v>
                </c:pt>
                <c:pt idx="2">
                  <c:v>894</c:v>
                </c:pt>
                <c:pt idx="3">
                  <c:v>876</c:v>
                </c:pt>
                <c:pt idx="4">
                  <c:v>846</c:v>
                </c:pt>
                <c:pt idx="5">
                  <c:v>844</c:v>
                </c:pt>
                <c:pt idx="6">
                  <c:v>851</c:v>
                </c:pt>
                <c:pt idx="7">
                  <c:v>859</c:v>
                </c:pt>
                <c:pt idx="8">
                  <c:v>846</c:v>
                </c:pt>
                <c:pt idx="9">
                  <c:v>871</c:v>
                </c:pt>
                <c:pt idx="10">
                  <c:v>893</c:v>
                </c:pt>
                <c:pt idx="11">
                  <c:v>823</c:v>
                </c:pt>
                <c:pt idx="12">
                  <c:v>782</c:v>
                </c:pt>
                <c:pt idx="13">
                  <c:v>772</c:v>
                </c:pt>
                <c:pt idx="14">
                  <c:v>763</c:v>
                </c:pt>
                <c:pt idx="15">
                  <c:v>740</c:v>
                </c:pt>
                <c:pt idx="16">
                  <c:v>731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719248"/>
        <c:axId val="224719640"/>
      </c:lineChart>
      <c:catAx>
        <c:axId val="22471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6881901052694765"/>
              <c:y val="0.8543967580975454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224719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719640"/>
        <c:scaling>
          <c:orientation val="minMax"/>
          <c:max val="900"/>
          <c:min val="6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0.13548409674597744"/>
              <c:y val="0.255494793920013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224719248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Taltidningar med Text - Antal Tidningar </a:t>
            </a:r>
          </a:p>
        </c:rich>
      </c:tx>
      <c:layout>
        <c:manualLayout>
          <c:xMode val="edge"/>
          <c:yMode val="edge"/>
          <c:x val="0.18043501084105126"/>
          <c:y val="3.3426183844011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1317500973922"/>
          <c:y val="0.17548746518107658"/>
          <c:w val="0.82608783339826064"/>
          <c:h val="0.5766016713092395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Volymutveckling!$A$137:$A$138</c:f>
              <c:strCache>
                <c:ptCount val="2"/>
                <c:pt idx="0">
                  <c:v>1.10.13</c:v>
                </c:pt>
                <c:pt idx="1">
                  <c:v>1.1.14</c:v>
                </c:pt>
              </c:strCache>
            </c:strRef>
          </c:cat>
          <c:val>
            <c:numRef>
              <c:f>Volymutveckling!$B$137:$B$138</c:f>
              <c:numCache>
                <c:formatCode>General</c:formatCode>
                <c:ptCount val="2"/>
                <c:pt idx="0">
                  <c:v>9</c:v>
                </c:pt>
                <c:pt idx="1">
                  <c:v>34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720424"/>
        <c:axId val="224720816"/>
      </c:lineChart>
      <c:catAx>
        <c:axId val="224720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8043569553805767"/>
              <c:y val="0.91086350974925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224720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720816"/>
        <c:scaling>
          <c:orientation val="minMax"/>
          <c:min val="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3.9130434782608699E-2"/>
              <c:y val="0.10584958217270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224720424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Taltidningar med Text - Antal Abonnenter </a:t>
            </a:r>
          </a:p>
        </c:rich>
      </c:tx>
      <c:layout>
        <c:manualLayout>
          <c:xMode val="edge"/>
          <c:yMode val="edge"/>
          <c:x val="0.18043501084105126"/>
          <c:y val="3.3426183844011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1317500973922"/>
          <c:y val="0.17548746518107658"/>
          <c:w val="0.82608783339826064"/>
          <c:h val="0.5766016713092395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Volymutveckling!$A$157:$A$158</c:f>
              <c:strCache>
                <c:ptCount val="2"/>
                <c:pt idx="0">
                  <c:v>1.10.13</c:v>
                </c:pt>
                <c:pt idx="1">
                  <c:v>1.1.14</c:v>
                </c:pt>
              </c:strCache>
            </c:strRef>
          </c:cat>
          <c:val>
            <c:numRef>
              <c:f>Volymutveckling!$B$157:$B$158</c:f>
              <c:numCache>
                <c:formatCode>General</c:formatCode>
                <c:ptCount val="2"/>
                <c:pt idx="0">
                  <c:v>894</c:v>
                </c:pt>
                <c:pt idx="1">
                  <c:v>2449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98088"/>
        <c:axId val="224898480"/>
      </c:lineChart>
      <c:catAx>
        <c:axId val="224898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8043569553805767"/>
              <c:y val="0.91086350974925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224898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898480"/>
        <c:scaling>
          <c:orientation val="minMax"/>
          <c:min val="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3.9130434782608699E-2"/>
              <c:y val="0.10584958217270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224898088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26</xdr:row>
      <xdr:rowOff>19050</xdr:rowOff>
    </xdr:from>
    <xdr:to>
      <xdr:col>8</xdr:col>
      <xdr:colOff>409575</xdr:colOff>
      <xdr:row>42</xdr:row>
      <xdr:rowOff>190500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85725</xdr:colOff>
      <xdr:row>92</xdr:row>
      <xdr:rowOff>180975</xdr:rowOff>
    </xdr:from>
    <xdr:to>
      <xdr:col>8</xdr:col>
      <xdr:colOff>352425</xdr:colOff>
      <xdr:row>110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161925</xdr:colOff>
      <xdr:row>48</xdr:row>
      <xdr:rowOff>190500</xdr:rowOff>
    </xdr:from>
    <xdr:to>
      <xdr:col>8</xdr:col>
      <xdr:colOff>381000</xdr:colOff>
      <xdr:row>66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95250</xdr:colOff>
      <xdr:row>70</xdr:row>
      <xdr:rowOff>9525</xdr:rowOff>
    </xdr:from>
    <xdr:to>
      <xdr:col>8</xdr:col>
      <xdr:colOff>381000</xdr:colOff>
      <xdr:row>87</xdr:row>
      <xdr:rowOff>142876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133350</xdr:colOff>
      <xdr:row>5</xdr:row>
      <xdr:rowOff>9525</xdr:rowOff>
    </xdr:from>
    <xdr:to>
      <xdr:col>8</xdr:col>
      <xdr:colOff>409575</xdr:colOff>
      <xdr:row>21</xdr:row>
      <xdr:rowOff>190500</xdr:rowOff>
    </xdr:to>
    <xdr:graphicFrame macro="">
      <xdr:nvGraphicFramePr>
        <xdr:cNvPr id="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133350</xdr:colOff>
      <xdr:row>112</xdr:row>
      <xdr:rowOff>142875</xdr:rowOff>
    </xdr:from>
    <xdr:to>
      <xdr:col>8</xdr:col>
      <xdr:colOff>447675</xdr:colOff>
      <xdr:row>130</xdr:row>
      <xdr:rowOff>9525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85725</xdr:colOff>
      <xdr:row>135</xdr:row>
      <xdr:rowOff>180975</xdr:rowOff>
    </xdr:from>
    <xdr:to>
      <xdr:col>8</xdr:col>
      <xdr:colOff>352425</xdr:colOff>
      <xdr:row>153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85725</xdr:colOff>
      <xdr:row>155</xdr:row>
      <xdr:rowOff>180975</xdr:rowOff>
    </xdr:from>
    <xdr:to>
      <xdr:col>8</xdr:col>
      <xdr:colOff>352425</xdr:colOff>
      <xdr:row>173</xdr:row>
      <xdr:rowOff>0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abSelected="1" zoomScaleNormal="100" zoomScaleSheetLayoutView="100" workbookViewId="0">
      <selection activeCell="A2" sqref="A2"/>
    </sheetView>
  </sheetViews>
  <sheetFormatPr defaultRowHeight="12.75" x14ac:dyDescent="0.2"/>
  <cols>
    <col min="1" max="1" width="31.42578125" style="14" customWidth="1"/>
    <col min="2" max="2" width="13.5703125" style="13" customWidth="1"/>
    <col min="3" max="3" width="9.5703125" style="13" customWidth="1"/>
    <col min="4" max="4" width="10.5703125" style="13" customWidth="1"/>
    <col min="5" max="5" width="7.7109375" style="13" customWidth="1"/>
    <col min="6" max="6" width="13.7109375" style="57" customWidth="1"/>
    <col min="7" max="7" width="11.28515625" style="34" customWidth="1"/>
    <col min="8" max="8" width="21.5703125" style="61" customWidth="1"/>
    <col min="9" max="9" width="56.28515625" style="14" customWidth="1"/>
    <col min="10" max="16384" width="9.140625" style="14"/>
  </cols>
  <sheetData>
    <row r="1" spans="1:9" ht="18" x14ac:dyDescent="0.2">
      <c r="A1" s="49" t="s">
        <v>161</v>
      </c>
      <c r="F1" s="71"/>
    </row>
    <row r="2" spans="1:9" s="38" customFormat="1" x14ac:dyDescent="0.2">
      <c r="B2" s="19"/>
      <c r="C2" s="19"/>
      <c r="D2" s="19"/>
      <c r="E2" s="19"/>
      <c r="F2" s="60"/>
      <c r="G2" s="34"/>
      <c r="H2" s="61"/>
    </row>
    <row r="3" spans="1:9" s="15" customFormat="1" x14ac:dyDescent="0.2">
      <c r="B3" s="55" t="s">
        <v>100</v>
      </c>
      <c r="C3" s="109" t="s">
        <v>117</v>
      </c>
      <c r="D3" s="110"/>
      <c r="E3" s="111"/>
      <c r="F3" s="58"/>
      <c r="G3" s="84" t="s">
        <v>89</v>
      </c>
      <c r="H3" s="62"/>
    </row>
    <row r="4" spans="1:9" s="17" customFormat="1" ht="63.75" x14ac:dyDescent="0.2">
      <c r="A4" s="46" t="s">
        <v>0</v>
      </c>
      <c r="B4" s="50" t="s">
        <v>99</v>
      </c>
      <c r="C4" s="51" t="s">
        <v>114</v>
      </c>
      <c r="D4" s="52" t="s">
        <v>115</v>
      </c>
      <c r="E4" s="53" t="s">
        <v>116</v>
      </c>
      <c r="F4" s="83" t="s">
        <v>204</v>
      </c>
      <c r="G4" s="85" t="s">
        <v>98</v>
      </c>
      <c r="H4" s="54" t="s">
        <v>187</v>
      </c>
      <c r="I4" s="54" t="s">
        <v>207</v>
      </c>
    </row>
    <row r="5" spans="1:9" x14ac:dyDescent="0.2">
      <c r="A5" s="14" t="s">
        <v>2</v>
      </c>
      <c r="B5" s="37">
        <v>15</v>
      </c>
      <c r="C5" s="37">
        <v>8</v>
      </c>
      <c r="D5" s="37">
        <v>6</v>
      </c>
      <c r="E5" s="37">
        <v>1</v>
      </c>
      <c r="F5" s="57">
        <v>7900</v>
      </c>
      <c r="G5" s="59">
        <f>(B5/F5)*100</f>
        <v>0.18987341772151897</v>
      </c>
      <c r="H5" s="61" t="s">
        <v>95</v>
      </c>
      <c r="I5" s="74"/>
    </row>
    <row r="6" spans="1:9" x14ac:dyDescent="0.2">
      <c r="A6" s="38" t="s">
        <v>3</v>
      </c>
      <c r="B6" s="37">
        <v>60</v>
      </c>
      <c r="C6" s="37">
        <v>30</v>
      </c>
      <c r="D6" s="37">
        <v>29</v>
      </c>
      <c r="E6" s="37">
        <v>1</v>
      </c>
      <c r="F6" s="57">
        <v>19500</v>
      </c>
      <c r="G6" s="59">
        <f t="shared" ref="G6:G45" si="0">(B6/F6)*100</f>
        <v>0.30769230769230771</v>
      </c>
      <c r="H6" s="61" t="s">
        <v>152</v>
      </c>
      <c r="I6" s="74"/>
    </row>
    <row r="7" spans="1:9" x14ac:dyDescent="0.2">
      <c r="A7" s="14" t="s">
        <v>5</v>
      </c>
      <c r="B7" s="37">
        <v>40</v>
      </c>
      <c r="C7" s="37">
        <v>25</v>
      </c>
      <c r="D7" s="37">
        <v>14</v>
      </c>
      <c r="E7" s="37">
        <v>1</v>
      </c>
      <c r="F7" s="57">
        <v>10700</v>
      </c>
      <c r="G7" s="59">
        <f t="shared" si="0"/>
        <v>0.37383177570093462</v>
      </c>
      <c r="H7" s="61" t="s">
        <v>4</v>
      </c>
      <c r="I7" s="74"/>
    </row>
    <row r="8" spans="1:9" x14ac:dyDescent="0.2">
      <c r="A8" s="14" t="s">
        <v>6</v>
      </c>
      <c r="B8" s="37">
        <v>23</v>
      </c>
      <c r="C8" s="37">
        <v>11</v>
      </c>
      <c r="D8" s="37">
        <v>10</v>
      </c>
      <c r="E8" s="37">
        <v>2</v>
      </c>
      <c r="F8" s="57">
        <v>6200</v>
      </c>
      <c r="G8" s="59">
        <f t="shared" si="0"/>
        <v>0.37096774193548387</v>
      </c>
      <c r="H8" s="61" t="s">
        <v>4</v>
      </c>
      <c r="I8" s="74"/>
    </row>
    <row r="9" spans="1:9" x14ac:dyDescent="0.2">
      <c r="A9" s="14" t="s">
        <v>178</v>
      </c>
      <c r="B9" s="37">
        <v>114</v>
      </c>
      <c r="C9" s="37">
        <v>51</v>
      </c>
      <c r="D9" s="37">
        <v>54</v>
      </c>
      <c r="E9" s="37">
        <v>9</v>
      </c>
      <c r="F9" s="57">
        <v>40300</v>
      </c>
      <c r="G9" s="59">
        <f t="shared" si="0"/>
        <v>0.28287841191066998</v>
      </c>
      <c r="H9" s="61" t="s">
        <v>152</v>
      </c>
      <c r="I9" s="74"/>
    </row>
    <row r="10" spans="1:9" x14ac:dyDescent="0.2">
      <c r="A10" s="14" t="s">
        <v>8</v>
      </c>
      <c r="B10" s="37">
        <v>106</v>
      </c>
      <c r="C10" s="37">
        <v>58</v>
      </c>
      <c r="D10" s="37">
        <v>41</v>
      </c>
      <c r="E10" s="37">
        <v>7</v>
      </c>
      <c r="F10" s="57">
        <v>32500</v>
      </c>
      <c r="G10" s="59">
        <f t="shared" si="0"/>
        <v>0.32615384615384613</v>
      </c>
      <c r="H10" s="61" t="s">
        <v>118</v>
      </c>
      <c r="I10" s="74"/>
    </row>
    <row r="11" spans="1:9" x14ac:dyDescent="0.2">
      <c r="A11" s="14" t="s">
        <v>70</v>
      </c>
      <c r="B11" s="37">
        <v>33</v>
      </c>
      <c r="C11" s="37">
        <v>11</v>
      </c>
      <c r="D11" s="37">
        <v>16</v>
      </c>
      <c r="E11" s="37">
        <v>6</v>
      </c>
      <c r="F11" s="57">
        <v>26700</v>
      </c>
      <c r="G11" s="59">
        <f t="shared" si="0"/>
        <v>0.12359550561797752</v>
      </c>
      <c r="H11" s="61" t="s">
        <v>1</v>
      </c>
      <c r="I11" s="74"/>
    </row>
    <row r="12" spans="1:9" x14ac:dyDescent="0.2">
      <c r="A12" s="14" t="s">
        <v>9</v>
      </c>
      <c r="B12" s="72">
        <v>51</v>
      </c>
      <c r="C12" s="72">
        <v>18</v>
      </c>
      <c r="D12" s="72">
        <v>28</v>
      </c>
      <c r="E12" s="72">
        <v>5</v>
      </c>
      <c r="F12" s="57">
        <v>41300</v>
      </c>
      <c r="G12" s="59">
        <f t="shared" si="0"/>
        <v>0.12348668280871671</v>
      </c>
      <c r="H12" s="61" t="s">
        <v>1</v>
      </c>
      <c r="I12" s="74"/>
    </row>
    <row r="13" spans="1:9" x14ac:dyDescent="0.2">
      <c r="A13" s="14" t="s">
        <v>80</v>
      </c>
      <c r="B13" s="37">
        <v>35</v>
      </c>
      <c r="C13" s="37">
        <v>20</v>
      </c>
      <c r="D13" s="37">
        <v>15</v>
      </c>
      <c r="E13" s="36"/>
      <c r="F13" s="57">
        <v>9500</v>
      </c>
      <c r="G13" s="59">
        <f t="shared" si="0"/>
        <v>0.36842105263157893</v>
      </c>
      <c r="H13" s="61" t="s">
        <v>4</v>
      </c>
      <c r="I13" s="74"/>
    </row>
    <row r="14" spans="1:9" s="38" customFormat="1" x14ac:dyDescent="0.2">
      <c r="A14" s="38" t="s">
        <v>205</v>
      </c>
      <c r="B14" s="37">
        <v>48</v>
      </c>
      <c r="C14" s="37">
        <v>32</v>
      </c>
      <c r="D14" s="37">
        <v>12</v>
      </c>
      <c r="E14" s="37">
        <v>4</v>
      </c>
      <c r="F14" s="57">
        <v>8800</v>
      </c>
      <c r="G14" s="59">
        <f t="shared" si="0"/>
        <v>0.54545454545454553</v>
      </c>
      <c r="H14" s="61" t="s">
        <v>4</v>
      </c>
      <c r="I14" s="106"/>
    </row>
    <row r="15" spans="1:9" x14ac:dyDescent="0.2">
      <c r="A15" s="14" t="s">
        <v>66</v>
      </c>
      <c r="B15" s="37">
        <v>39</v>
      </c>
      <c r="C15" s="37">
        <v>18</v>
      </c>
      <c r="D15" s="37">
        <v>18</v>
      </c>
      <c r="E15" s="37">
        <v>3</v>
      </c>
      <c r="F15" s="57">
        <v>14000</v>
      </c>
      <c r="G15" s="59">
        <f t="shared" si="0"/>
        <v>0.27857142857142858</v>
      </c>
      <c r="H15" s="61" t="s">
        <v>152</v>
      </c>
      <c r="I15" s="74"/>
    </row>
    <row r="16" spans="1:9" s="38" customFormat="1" x14ac:dyDescent="0.2">
      <c r="A16" s="38" t="s">
        <v>11</v>
      </c>
      <c r="B16" s="37">
        <v>9</v>
      </c>
      <c r="C16" s="37">
        <v>1</v>
      </c>
      <c r="D16" s="37">
        <v>6</v>
      </c>
      <c r="E16" s="37">
        <v>2</v>
      </c>
      <c r="F16" s="57" t="s">
        <v>211</v>
      </c>
      <c r="G16" s="57"/>
      <c r="H16" s="61" t="s">
        <v>1</v>
      </c>
      <c r="I16" s="106" t="s">
        <v>210</v>
      </c>
    </row>
    <row r="17" spans="1:9" s="38" customFormat="1" x14ac:dyDescent="0.2">
      <c r="A17" s="38" t="s">
        <v>12</v>
      </c>
      <c r="B17" s="35">
        <v>125</v>
      </c>
      <c r="C17" s="37">
        <v>50</v>
      </c>
      <c r="D17" s="37">
        <v>75</v>
      </c>
      <c r="E17" s="35"/>
      <c r="F17" s="57" t="s">
        <v>211</v>
      </c>
      <c r="G17" s="57"/>
      <c r="H17" s="61" t="s">
        <v>1</v>
      </c>
      <c r="I17" s="106" t="s">
        <v>210</v>
      </c>
    </row>
    <row r="18" spans="1:9" s="38" customFormat="1" x14ac:dyDescent="0.2">
      <c r="A18" s="38" t="s">
        <v>13</v>
      </c>
      <c r="B18" s="37">
        <v>35</v>
      </c>
      <c r="C18" s="37">
        <v>13</v>
      </c>
      <c r="D18" s="37">
        <v>19</v>
      </c>
      <c r="E18" s="37">
        <v>3</v>
      </c>
      <c r="F18" s="57">
        <v>12800</v>
      </c>
      <c r="G18" s="59">
        <f t="shared" si="0"/>
        <v>0.2734375</v>
      </c>
      <c r="H18" s="61" t="s">
        <v>152</v>
      </c>
      <c r="I18" s="106"/>
    </row>
    <row r="19" spans="1:9" s="38" customFormat="1" x14ac:dyDescent="0.2">
      <c r="A19" s="38" t="s">
        <v>14</v>
      </c>
      <c r="B19" s="37">
        <v>84</v>
      </c>
      <c r="C19" s="37">
        <v>46</v>
      </c>
      <c r="D19" s="37">
        <v>31</v>
      </c>
      <c r="E19" s="37">
        <v>7</v>
      </c>
      <c r="F19" s="57">
        <v>8900</v>
      </c>
      <c r="G19" s="59">
        <f t="shared" si="0"/>
        <v>0.94382022471910099</v>
      </c>
      <c r="H19" s="61" t="s">
        <v>4</v>
      </c>
      <c r="I19" s="106"/>
    </row>
    <row r="20" spans="1:9" s="38" customFormat="1" x14ac:dyDescent="0.2">
      <c r="A20" s="38" t="s">
        <v>15</v>
      </c>
      <c r="B20" s="37">
        <v>93</v>
      </c>
      <c r="C20" s="37">
        <v>45</v>
      </c>
      <c r="D20" s="37">
        <v>45</v>
      </c>
      <c r="E20" s="37">
        <v>3</v>
      </c>
      <c r="F20" s="57">
        <v>28900</v>
      </c>
      <c r="G20" s="59">
        <f t="shared" si="0"/>
        <v>0.3217993079584775</v>
      </c>
      <c r="H20" s="61" t="s">
        <v>152</v>
      </c>
      <c r="I20" s="106"/>
    </row>
    <row r="21" spans="1:9" s="38" customFormat="1" x14ac:dyDescent="0.2">
      <c r="A21" s="38" t="s">
        <v>16</v>
      </c>
      <c r="B21" s="37">
        <v>67</v>
      </c>
      <c r="C21" s="37">
        <v>31</v>
      </c>
      <c r="D21" s="37">
        <v>36</v>
      </c>
      <c r="E21" s="35"/>
      <c r="F21" s="57" t="s">
        <v>211</v>
      </c>
      <c r="G21" s="59"/>
      <c r="H21" s="61" t="s">
        <v>95</v>
      </c>
      <c r="I21" s="106" t="s">
        <v>210</v>
      </c>
    </row>
    <row r="22" spans="1:9" s="38" customFormat="1" x14ac:dyDescent="0.2">
      <c r="A22" s="38" t="s">
        <v>17</v>
      </c>
      <c r="B22" s="37">
        <v>18</v>
      </c>
      <c r="C22" s="37">
        <v>7</v>
      </c>
      <c r="D22" s="37">
        <v>11</v>
      </c>
      <c r="E22" s="36"/>
      <c r="F22" s="57">
        <v>5800</v>
      </c>
      <c r="G22" s="59">
        <f t="shared" si="0"/>
        <v>0.31034482758620691</v>
      </c>
      <c r="H22" s="61" t="s">
        <v>4</v>
      </c>
      <c r="I22" s="106"/>
    </row>
    <row r="23" spans="1:9" s="38" customFormat="1" x14ac:dyDescent="0.2">
      <c r="A23" s="38" t="s">
        <v>77</v>
      </c>
      <c r="B23" s="107">
        <v>10</v>
      </c>
      <c r="C23" s="72">
        <v>5</v>
      </c>
      <c r="D23" s="72">
        <v>4</v>
      </c>
      <c r="E23" s="37">
        <v>1</v>
      </c>
      <c r="F23" s="57">
        <v>8000</v>
      </c>
      <c r="G23" s="59">
        <f t="shared" si="0"/>
        <v>0.125</v>
      </c>
      <c r="H23" s="61" t="s">
        <v>1</v>
      </c>
      <c r="I23" s="106"/>
    </row>
    <row r="24" spans="1:9" s="38" customFormat="1" x14ac:dyDescent="0.2">
      <c r="A24" s="39" t="s">
        <v>68</v>
      </c>
      <c r="B24" s="37">
        <v>89</v>
      </c>
      <c r="C24" s="37">
        <v>33</v>
      </c>
      <c r="D24" s="37">
        <v>49</v>
      </c>
      <c r="E24" s="37">
        <v>7</v>
      </c>
      <c r="F24" s="57" t="s">
        <v>211</v>
      </c>
      <c r="G24" s="59"/>
      <c r="H24" s="61" t="s">
        <v>4</v>
      </c>
      <c r="I24" s="106" t="s">
        <v>208</v>
      </c>
    </row>
    <row r="25" spans="1:9" s="38" customFormat="1" x14ac:dyDescent="0.2">
      <c r="A25" s="38" t="s">
        <v>18</v>
      </c>
      <c r="B25" s="37">
        <v>25</v>
      </c>
      <c r="C25" s="37">
        <v>15</v>
      </c>
      <c r="D25" s="37">
        <v>10</v>
      </c>
      <c r="E25" s="35"/>
      <c r="F25" s="57">
        <v>3600</v>
      </c>
      <c r="G25" s="59">
        <f t="shared" si="0"/>
        <v>0.69444444444444442</v>
      </c>
      <c r="H25" s="61" t="s">
        <v>4</v>
      </c>
      <c r="I25" s="106"/>
    </row>
    <row r="26" spans="1:9" s="39" customFormat="1" x14ac:dyDescent="0.2">
      <c r="A26" s="39" t="s">
        <v>96</v>
      </c>
      <c r="B26" s="37">
        <v>26</v>
      </c>
      <c r="C26" s="37">
        <v>8</v>
      </c>
      <c r="D26" s="37">
        <v>15</v>
      </c>
      <c r="E26" s="37">
        <v>3</v>
      </c>
      <c r="F26" s="57" t="s">
        <v>211</v>
      </c>
      <c r="G26" s="108"/>
      <c r="H26" s="20" t="s">
        <v>152</v>
      </c>
      <c r="I26" s="106" t="s">
        <v>210</v>
      </c>
    </row>
    <row r="27" spans="1:9" s="38" customFormat="1" x14ac:dyDescent="0.2">
      <c r="A27" s="39" t="s">
        <v>19</v>
      </c>
      <c r="B27" s="37">
        <v>9</v>
      </c>
      <c r="C27" s="37">
        <v>6</v>
      </c>
      <c r="D27" s="37">
        <v>2</v>
      </c>
      <c r="E27" s="37">
        <v>1</v>
      </c>
      <c r="F27" s="57">
        <v>2700</v>
      </c>
      <c r="G27" s="59">
        <f t="shared" si="0"/>
        <v>0.33333333333333337</v>
      </c>
      <c r="H27" s="61" t="s">
        <v>152</v>
      </c>
      <c r="I27" s="106"/>
    </row>
    <row r="28" spans="1:9" s="38" customFormat="1" x14ac:dyDescent="0.2">
      <c r="A28" s="38" t="s">
        <v>75</v>
      </c>
      <c r="B28" s="37">
        <v>13</v>
      </c>
      <c r="C28" s="37">
        <v>4</v>
      </c>
      <c r="D28" s="37">
        <v>9</v>
      </c>
      <c r="E28" s="36"/>
      <c r="F28" s="57">
        <v>23400</v>
      </c>
      <c r="G28" s="59">
        <f t="shared" si="0"/>
        <v>5.5555555555555552E-2</v>
      </c>
      <c r="H28" s="61" t="s">
        <v>1</v>
      </c>
      <c r="I28" s="106"/>
    </row>
    <row r="29" spans="1:9" s="38" customFormat="1" x14ac:dyDescent="0.2">
      <c r="A29" s="38" t="s">
        <v>179</v>
      </c>
      <c r="B29" s="37">
        <v>51</v>
      </c>
      <c r="C29" s="37">
        <v>22</v>
      </c>
      <c r="D29" s="37">
        <v>27</v>
      </c>
      <c r="E29" s="37">
        <v>2</v>
      </c>
      <c r="F29" s="57">
        <v>23400</v>
      </c>
      <c r="G29" s="59">
        <f t="shared" si="0"/>
        <v>0.21794871794871795</v>
      </c>
      <c r="H29" s="61" t="s">
        <v>152</v>
      </c>
      <c r="I29" s="106"/>
    </row>
    <row r="30" spans="1:9" s="38" customFormat="1" x14ac:dyDescent="0.2">
      <c r="A30" s="39" t="s">
        <v>20</v>
      </c>
      <c r="B30" s="37">
        <v>46</v>
      </c>
      <c r="C30" s="37">
        <v>21</v>
      </c>
      <c r="D30" s="37">
        <v>20</v>
      </c>
      <c r="E30" s="37">
        <v>5</v>
      </c>
      <c r="F30" s="57">
        <v>8300</v>
      </c>
      <c r="G30" s="59">
        <f t="shared" si="0"/>
        <v>0.55421686746987953</v>
      </c>
      <c r="H30" s="61" t="s">
        <v>152</v>
      </c>
      <c r="I30" s="106"/>
    </row>
    <row r="31" spans="1:9" s="38" customFormat="1" x14ac:dyDescent="0.2">
      <c r="A31" s="39" t="s">
        <v>21</v>
      </c>
      <c r="B31" s="37">
        <v>61</v>
      </c>
      <c r="C31" s="37">
        <v>33</v>
      </c>
      <c r="D31" s="37">
        <v>17</v>
      </c>
      <c r="E31" s="37">
        <v>11</v>
      </c>
      <c r="F31" s="57">
        <v>11200</v>
      </c>
      <c r="G31" s="59">
        <f t="shared" si="0"/>
        <v>0.54464285714285721</v>
      </c>
      <c r="H31" s="61" t="s">
        <v>152</v>
      </c>
      <c r="I31" s="106"/>
    </row>
    <row r="32" spans="1:9" s="38" customFormat="1" x14ac:dyDescent="0.2">
      <c r="A32" s="38" t="s">
        <v>22</v>
      </c>
      <c r="B32" s="37">
        <v>133</v>
      </c>
      <c r="C32" s="37">
        <v>54</v>
      </c>
      <c r="D32" s="37">
        <v>75</v>
      </c>
      <c r="E32" s="37">
        <v>4</v>
      </c>
      <c r="F32" s="57">
        <v>173700</v>
      </c>
      <c r="G32" s="59">
        <f t="shared" si="0"/>
        <v>7.6568796776050663E-2</v>
      </c>
      <c r="H32" s="61" t="s">
        <v>1</v>
      </c>
      <c r="I32" s="106"/>
    </row>
    <row r="33" spans="1:9" s="38" customFormat="1" x14ac:dyDescent="0.2">
      <c r="A33" s="38" t="s">
        <v>23</v>
      </c>
      <c r="B33" s="37">
        <v>128</v>
      </c>
      <c r="C33" s="37">
        <v>65</v>
      </c>
      <c r="D33" s="37">
        <v>61</v>
      </c>
      <c r="E33" s="37">
        <v>2</v>
      </c>
      <c r="F33" s="57">
        <v>27300</v>
      </c>
      <c r="G33" s="59">
        <f t="shared" si="0"/>
        <v>0.46886446886446886</v>
      </c>
      <c r="H33" s="61" t="s">
        <v>152</v>
      </c>
      <c r="I33" s="106"/>
    </row>
    <row r="34" spans="1:9" s="38" customFormat="1" x14ac:dyDescent="0.2">
      <c r="A34" s="38" t="s">
        <v>93</v>
      </c>
      <c r="B34" s="37">
        <v>40</v>
      </c>
      <c r="C34" s="37">
        <v>13</v>
      </c>
      <c r="D34" s="37">
        <v>25</v>
      </c>
      <c r="E34" s="37">
        <v>2</v>
      </c>
      <c r="F34" s="57">
        <v>29000</v>
      </c>
      <c r="G34" s="59">
        <f t="shared" si="0"/>
        <v>0.13793103448275862</v>
      </c>
      <c r="H34" s="61" t="s">
        <v>1</v>
      </c>
      <c r="I34" s="106"/>
    </row>
    <row r="35" spans="1:9" s="38" customFormat="1" x14ac:dyDescent="0.2">
      <c r="A35" s="38" t="s">
        <v>168</v>
      </c>
      <c r="B35" s="37">
        <v>81</v>
      </c>
      <c r="C35" s="37">
        <v>29</v>
      </c>
      <c r="D35" s="37">
        <v>48</v>
      </c>
      <c r="E35" s="37">
        <v>4</v>
      </c>
      <c r="F35" s="57">
        <v>69900</v>
      </c>
      <c r="G35" s="59">
        <f t="shared" si="0"/>
        <v>0.11587982832618027</v>
      </c>
      <c r="H35" s="61" t="s">
        <v>152</v>
      </c>
      <c r="I35" s="106" t="s">
        <v>206</v>
      </c>
    </row>
    <row r="36" spans="1:9" s="38" customFormat="1" x14ac:dyDescent="0.2">
      <c r="A36" s="38" t="s">
        <v>76</v>
      </c>
      <c r="B36" s="37">
        <f>21+0+2</f>
        <v>23</v>
      </c>
      <c r="C36" s="37">
        <f>6+0+0</f>
        <v>6</v>
      </c>
      <c r="D36" s="37">
        <f>14+0+2</f>
        <v>16</v>
      </c>
      <c r="E36" s="37">
        <f>1+0+0</f>
        <v>1</v>
      </c>
      <c r="F36" s="57">
        <v>69900</v>
      </c>
      <c r="G36" s="59">
        <f t="shared" si="0"/>
        <v>3.2904148783977107E-2</v>
      </c>
      <c r="H36" s="61" t="s">
        <v>1</v>
      </c>
      <c r="I36" s="106" t="s">
        <v>206</v>
      </c>
    </row>
    <row r="37" spans="1:9" s="38" customFormat="1" x14ac:dyDescent="0.2">
      <c r="A37" s="38" t="s">
        <v>24</v>
      </c>
      <c r="B37" s="72">
        <v>42</v>
      </c>
      <c r="C37" s="72">
        <v>29</v>
      </c>
      <c r="D37" s="72">
        <v>11</v>
      </c>
      <c r="E37" s="72">
        <v>2</v>
      </c>
      <c r="F37" s="57">
        <v>10600</v>
      </c>
      <c r="G37" s="59">
        <f t="shared" si="0"/>
        <v>0.39622641509433959</v>
      </c>
      <c r="H37" s="61" t="s">
        <v>95</v>
      </c>
      <c r="I37" s="106"/>
    </row>
    <row r="38" spans="1:9" s="38" customFormat="1" ht="12.75" customHeight="1" x14ac:dyDescent="0.2">
      <c r="A38" s="39" t="s">
        <v>74</v>
      </c>
      <c r="B38" s="72">
        <v>80</v>
      </c>
      <c r="C38" s="72">
        <v>50</v>
      </c>
      <c r="D38" s="72">
        <v>28</v>
      </c>
      <c r="E38" s="72">
        <v>2</v>
      </c>
      <c r="F38" s="57">
        <v>12600</v>
      </c>
      <c r="G38" s="59">
        <f t="shared" si="0"/>
        <v>0.63492063492063489</v>
      </c>
      <c r="H38" s="61" t="s">
        <v>4</v>
      </c>
      <c r="I38" s="106"/>
    </row>
    <row r="39" spans="1:9" s="38" customFormat="1" x14ac:dyDescent="0.2">
      <c r="A39" s="38" t="s">
        <v>25</v>
      </c>
      <c r="B39" s="37">
        <v>14</v>
      </c>
      <c r="C39" s="37">
        <v>11</v>
      </c>
      <c r="D39" s="37">
        <v>3</v>
      </c>
      <c r="E39" s="36"/>
      <c r="F39" s="57">
        <v>5800</v>
      </c>
      <c r="G39" s="59">
        <f t="shared" si="0"/>
        <v>0.2413793103448276</v>
      </c>
      <c r="H39" s="61" t="s">
        <v>152</v>
      </c>
      <c r="I39" s="106"/>
    </row>
    <row r="40" spans="1:9" s="38" customFormat="1" x14ac:dyDescent="0.2">
      <c r="A40" s="39" t="s">
        <v>26</v>
      </c>
      <c r="B40" s="107">
        <v>37</v>
      </c>
      <c r="C40" s="72">
        <v>16</v>
      </c>
      <c r="D40" s="72">
        <v>18</v>
      </c>
      <c r="E40" s="37">
        <v>3</v>
      </c>
      <c r="F40" s="57">
        <v>31400</v>
      </c>
      <c r="G40" s="59">
        <f t="shared" si="0"/>
        <v>0.1178343949044586</v>
      </c>
      <c r="H40" s="61" t="s">
        <v>1</v>
      </c>
      <c r="I40" s="106"/>
    </row>
    <row r="41" spans="1:9" s="38" customFormat="1" x14ac:dyDescent="0.2">
      <c r="A41" s="38" t="s">
        <v>27</v>
      </c>
      <c r="B41" s="37">
        <v>51</v>
      </c>
      <c r="C41" s="37">
        <v>30</v>
      </c>
      <c r="D41" s="37">
        <v>20</v>
      </c>
      <c r="E41" s="37">
        <v>1</v>
      </c>
      <c r="F41" s="57">
        <v>10400</v>
      </c>
      <c r="G41" s="59">
        <f t="shared" si="0"/>
        <v>0.49038461538461536</v>
      </c>
      <c r="H41" s="61" t="s">
        <v>4</v>
      </c>
      <c r="I41" s="106"/>
    </row>
    <row r="42" spans="1:9" s="38" customFormat="1" x14ac:dyDescent="0.2">
      <c r="A42" s="38" t="s">
        <v>28</v>
      </c>
      <c r="B42" s="37">
        <v>5</v>
      </c>
      <c r="C42" s="37">
        <v>2</v>
      </c>
      <c r="D42" s="37">
        <v>2</v>
      </c>
      <c r="E42" s="37">
        <v>1</v>
      </c>
      <c r="F42" s="57">
        <v>3200</v>
      </c>
      <c r="G42" s="59">
        <f t="shared" si="0"/>
        <v>0.15625</v>
      </c>
      <c r="H42" s="61" t="s">
        <v>95</v>
      </c>
      <c r="I42" s="106"/>
    </row>
    <row r="43" spans="1:9" s="38" customFormat="1" x14ac:dyDescent="0.2">
      <c r="A43" s="38" t="s">
        <v>29</v>
      </c>
      <c r="B43" s="37">
        <v>84</v>
      </c>
      <c r="C43" s="37">
        <v>42</v>
      </c>
      <c r="D43" s="37">
        <v>34</v>
      </c>
      <c r="E43" s="37">
        <v>8</v>
      </c>
      <c r="F43" s="57">
        <v>25900</v>
      </c>
      <c r="G43" s="59">
        <f t="shared" si="0"/>
        <v>0.32432432432432429</v>
      </c>
      <c r="H43" s="61" t="s">
        <v>4</v>
      </c>
      <c r="I43" s="106"/>
    </row>
    <row r="44" spans="1:9" s="38" customFormat="1" x14ac:dyDescent="0.2">
      <c r="A44" s="38" t="s">
        <v>175</v>
      </c>
      <c r="B44" s="37">
        <v>4</v>
      </c>
      <c r="C44" s="37">
        <v>3</v>
      </c>
      <c r="D44" s="37">
        <v>1</v>
      </c>
      <c r="E44" s="35"/>
      <c r="F44" s="57">
        <v>4600</v>
      </c>
      <c r="G44" s="59">
        <f t="shared" si="0"/>
        <v>8.6956521739130432E-2</v>
      </c>
      <c r="H44" s="61" t="s">
        <v>163</v>
      </c>
      <c r="I44" s="106"/>
    </row>
    <row r="45" spans="1:9" s="38" customFormat="1" x14ac:dyDescent="0.2">
      <c r="A45" s="38" t="s">
        <v>176</v>
      </c>
      <c r="B45" s="37">
        <v>6</v>
      </c>
      <c r="C45" s="37">
        <v>4</v>
      </c>
      <c r="D45" s="37">
        <v>2</v>
      </c>
      <c r="E45" s="35"/>
      <c r="F45" s="57">
        <v>10100</v>
      </c>
      <c r="G45" s="59">
        <f t="shared" si="0"/>
        <v>5.9405940594059403E-2</v>
      </c>
      <c r="H45" s="61" t="s">
        <v>163</v>
      </c>
      <c r="I45" s="106"/>
    </row>
    <row r="46" spans="1:9" s="38" customFormat="1" x14ac:dyDescent="0.2">
      <c r="A46" s="39" t="s">
        <v>71</v>
      </c>
      <c r="B46" s="35">
        <v>21</v>
      </c>
      <c r="C46" s="37">
        <v>10</v>
      </c>
      <c r="D46" s="37">
        <v>2</v>
      </c>
      <c r="E46" s="37">
        <v>9</v>
      </c>
      <c r="F46" s="57">
        <v>2700</v>
      </c>
      <c r="G46" s="59">
        <f>(B46/F46)*100</f>
        <v>0.77777777777777779</v>
      </c>
      <c r="H46" s="61" t="s">
        <v>152</v>
      </c>
      <c r="I46" s="106"/>
    </row>
    <row r="47" spans="1:9" s="38" customFormat="1" x14ac:dyDescent="0.2">
      <c r="A47" s="39" t="s">
        <v>167</v>
      </c>
      <c r="B47" s="37">
        <v>26</v>
      </c>
      <c r="C47" s="37">
        <v>13</v>
      </c>
      <c r="D47" s="37">
        <v>12</v>
      </c>
      <c r="E47" s="37">
        <v>1</v>
      </c>
      <c r="F47" s="57" t="s">
        <v>211</v>
      </c>
      <c r="G47" s="59"/>
      <c r="H47" s="61" t="s">
        <v>152</v>
      </c>
      <c r="I47" s="106" t="s">
        <v>209</v>
      </c>
    </row>
    <row r="48" spans="1:9" s="38" customFormat="1" x14ac:dyDescent="0.2">
      <c r="A48" s="39" t="s">
        <v>30</v>
      </c>
      <c r="B48" s="37">
        <v>42</v>
      </c>
      <c r="C48" s="37">
        <v>17</v>
      </c>
      <c r="D48" s="37">
        <v>17</v>
      </c>
      <c r="E48" s="37">
        <v>8</v>
      </c>
      <c r="F48" s="57">
        <v>5800</v>
      </c>
      <c r="G48" s="59">
        <f t="shared" ref="G48:G56" si="1">(B48/F48)*100</f>
        <v>0.72413793103448276</v>
      </c>
      <c r="H48" s="61" t="s">
        <v>4</v>
      </c>
      <c r="I48" s="106"/>
    </row>
    <row r="49" spans="1:9" s="38" customFormat="1" x14ac:dyDescent="0.2">
      <c r="A49" s="39" t="s">
        <v>31</v>
      </c>
      <c r="B49" s="37">
        <v>76</v>
      </c>
      <c r="C49" s="37">
        <v>34</v>
      </c>
      <c r="D49" s="37">
        <v>35</v>
      </c>
      <c r="E49" s="37">
        <v>7</v>
      </c>
      <c r="F49" s="57">
        <v>10700</v>
      </c>
      <c r="G49" s="59">
        <f t="shared" si="1"/>
        <v>0.71028037383177567</v>
      </c>
      <c r="H49" s="61" t="s">
        <v>4</v>
      </c>
      <c r="I49" s="106"/>
    </row>
    <row r="50" spans="1:9" s="38" customFormat="1" x14ac:dyDescent="0.2">
      <c r="A50" s="38" t="s">
        <v>72</v>
      </c>
      <c r="B50" s="37">
        <v>20</v>
      </c>
      <c r="C50" s="37">
        <v>10</v>
      </c>
      <c r="D50" s="37">
        <v>6</v>
      </c>
      <c r="E50" s="37">
        <v>4</v>
      </c>
      <c r="F50" s="57">
        <v>2500</v>
      </c>
      <c r="G50" s="59">
        <f t="shared" si="1"/>
        <v>0.8</v>
      </c>
      <c r="H50" s="61" t="s">
        <v>4</v>
      </c>
      <c r="I50" s="106"/>
    </row>
    <row r="51" spans="1:9" s="38" customFormat="1" x14ac:dyDescent="0.2">
      <c r="A51" s="39" t="s">
        <v>123</v>
      </c>
      <c r="B51" s="37">
        <v>5</v>
      </c>
      <c r="C51" s="37">
        <v>4</v>
      </c>
      <c r="D51" s="37">
        <v>1</v>
      </c>
      <c r="E51" s="36"/>
      <c r="F51" s="57">
        <v>11600</v>
      </c>
      <c r="G51" s="59">
        <f t="shared" si="1"/>
        <v>4.3103448275862072E-2</v>
      </c>
      <c r="H51" s="61" t="s">
        <v>1</v>
      </c>
      <c r="I51" s="106"/>
    </row>
    <row r="52" spans="1:9" s="38" customFormat="1" x14ac:dyDescent="0.2">
      <c r="A52" s="38" t="s">
        <v>32</v>
      </c>
      <c r="B52" s="37">
        <v>49</v>
      </c>
      <c r="C52" s="37">
        <v>23</v>
      </c>
      <c r="D52" s="37">
        <v>22</v>
      </c>
      <c r="E52" s="37">
        <v>4</v>
      </c>
      <c r="F52" s="57">
        <v>11200</v>
      </c>
      <c r="G52" s="59">
        <f t="shared" si="1"/>
        <v>0.43750000000000006</v>
      </c>
      <c r="H52" s="61" t="s">
        <v>152</v>
      </c>
      <c r="I52" s="106"/>
    </row>
    <row r="53" spans="1:9" s="38" customFormat="1" x14ac:dyDescent="0.2">
      <c r="A53" s="38" t="s">
        <v>101</v>
      </c>
      <c r="B53" s="37">
        <v>73</v>
      </c>
      <c r="C53" s="37">
        <v>38</v>
      </c>
      <c r="D53" s="37">
        <v>29</v>
      </c>
      <c r="E53" s="37">
        <v>6</v>
      </c>
      <c r="F53" s="57">
        <v>11900</v>
      </c>
      <c r="G53" s="59">
        <f t="shared" si="1"/>
        <v>0.61344537815126055</v>
      </c>
      <c r="H53" s="61" t="s">
        <v>4</v>
      </c>
      <c r="I53" s="106"/>
    </row>
    <row r="54" spans="1:9" s="38" customFormat="1" x14ac:dyDescent="0.2">
      <c r="A54" s="39" t="s">
        <v>73</v>
      </c>
      <c r="B54" s="37">
        <v>26</v>
      </c>
      <c r="C54" s="37">
        <v>11</v>
      </c>
      <c r="D54" s="37">
        <v>14</v>
      </c>
      <c r="E54" s="37">
        <v>1</v>
      </c>
      <c r="F54" s="57" t="s">
        <v>211</v>
      </c>
      <c r="G54" s="59"/>
      <c r="H54" s="61" t="s">
        <v>4</v>
      </c>
      <c r="I54" s="106" t="s">
        <v>208</v>
      </c>
    </row>
    <row r="55" spans="1:9" s="38" customFormat="1" x14ac:dyDescent="0.2">
      <c r="A55" s="38" t="s">
        <v>33</v>
      </c>
      <c r="B55" s="35">
        <v>41</v>
      </c>
      <c r="C55" s="37">
        <v>25</v>
      </c>
      <c r="D55" s="37">
        <v>13</v>
      </c>
      <c r="E55" s="37">
        <v>3</v>
      </c>
      <c r="F55" s="57">
        <v>8900</v>
      </c>
      <c r="G55" s="59">
        <f t="shared" si="1"/>
        <v>0.4606741573033708</v>
      </c>
      <c r="H55" s="61" t="s">
        <v>4</v>
      </c>
      <c r="I55" s="106"/>
    </row>
    <row r="56" spans="1:9" s="38" customFormat="1" x14ac:dyDescent="0.2">
      <c r="A56" s="38" t="s">
        <v>177</v>
      </c>
      <c r="B56" s="37">
        <v>2</v>
      </c>
      <c r="C56" s="37">
        <v>1</v>
      </c>
      <c r="D56" s="37">
        <v>1</v>
      </c>
      <c r="E56" s="35"/>
      <c r="F56" s="57">
        <v>6700</v>
      </c>
      <c r="G56" s="59">
        <f t="shared" si="1"/>
        <v>2.9850746268656716E-2</v>
      </c>
      <c r="H56" s="61" t="s">
        <v>163</v>
      </c>
      <c r="I56" s="106"/>
    </row>
    <row r="57" spans="1:9" s="38" customFormat="1" x14ac:dyDescent="0.2">
      <c r="A57" s="38" t="s">
        <v>102</v>
      </c>
      <c r="B57" s="37">
        <v>215</v>
      </c>
      <c r="C57" s="37">
        <v>105</v>
      </c>
      <c r="D57" s="37">
        <v>99</v>
      </c>
      <c r="E57" s="37">
        <v>11</v>
      </c>
      <c r="F57" s="57">
        <v>49800</v>
      </c>
      <c r="G57" s="59">
        <f>(B57/F57)*100</f>
        <v>0.43172690763052213</v>
      </c>
      <c r="H57" s="61" t="s">
        <v>4</v>
      </c>
      <c r="I57" s="106"/>
    </row>
    <row r="58" spans="1:9" s="38" customFormat="1" x14ac:dyDescent="0.2">
      <c r="A58" s="38" t="s">
        <v>41</v>
      </c>
      <c r="B58" s="35">
        <v>47</v>
      </c>
      <c r="C58" s="37">
        <v>18</v>
      </c>
      <c r="D58" s="37">
        <v>25</v>
      </c>
      <c r="E58" s="35">
        <v>4</v>
      </c>
      <c r="F58" s="57">
        <v>24100</v>
      </c>
      <c r="G58" s="59">
        <f>(B58/F58)*100</f>
        <v>0.19502074688796681</v>
      </c>
      <c r="H58" s="61" t="s">
        <v>1</v>
      </c>
      <c r="I58" s="106"/>
    </row>
    <row r="59" spans="1:9" s="38" customFormat="1" x14ac:dyDescent="0.2">
      <c r="A59" s="38" t="s">
        <v>166</v>
      </c>
      <c r="B59" s="37">
        <v>74</v>
      </c>
      <c r="C59" s="37">
        <v>26</v>
      </c>
      <c r="D59" s="37">
        <v>46</v>
      </c>
      <c r="E59" s="37">
        <v>2</v>
      </c>
      <c r="F59" s="57" t="s">
        <v>211</v>
      </c>
      <c r="G59" s="59"/>
      <c r="H59" s="61" t="s">
        <v>152</v>
      </c>
      <c r="I59" s="106" t="s">
        <v>209</v>
      </c>
    </row>
    <row r="60" spans="1:9" s="38" customFormat="1" x14ac:dyDescent="0.2">
      <c r="A60" s="38" t="s">
        <v>34</v>
      </c>
      <c r="B60" s="37">
        <v>62</v>
      </c>
      <c r="C60" s="37">
        <v>31</v>
      </c>
      <c r="D60" s="37">
        <v>29</v>
      </c>
      <c r="E60" s="37">
        <v>2</v>
      </c>
      <c r="F60" s="57">
        <v>16300</v>
      </c>
      <c r="G60" s="59">
        <f t="shared" ref="G60:G106" si="2">(B60/F60)*100</f>
        <v>0.38036809815950917</v>
      </c>
      <c r="H60" s="61" t="s">
        <v>4</v>
      </c>
      <c r="I60" s="106"/>
    </row>
    <row r="61" spans="1:9" s="38" customFormat="1" x14ac:dyDescent="0.2">
      <c r="A61" s="38" t="s">
        <v>90</v>
      </c>
      <c r="B61" s="37">
        <v>128</v>
      </c>
      <c r="C61" s="37">
        <v>60</v>
      </c>
      <c r="D61" s="37">
        <v>58</v>
      </c>
      <c r="E61" s="37">
        <v>10</v>
      </c>
      <c r="F61" s="57">
        <v>22700</v>
      </c>
      <c r="G61" s="59">
        <f t="shared" si="2"/>
        <v>0.56387665198237891</v>
      </c>
      <c r="H61" s="61" t="s">
        <v>4</v>
      </c>
      <c r="I61" s="106"/>
    </row>
    <row r="62" spans="1:9" s="38" customFormat="1" x14ac:dyDescent="0.2">
      <c r="A62" s="38" t="s">
        <v>91</v>
      </c>
      <c r="B62" s="37">
        <v>7</v>
      </c>
      <c r="C62" s="37">
        <v>2</v>
      </c>
      <c r="D62" s="37">
        <v>5</v>
      </c>
      <c r="E62" s="36"/>
      <c r="F62" s="57">
        <v>22700</v>
      </c>
      <c r="G62" s="59">
        <f t="shared" si="2"/>
        <v>3.0837004405286344E-2</v>
      </c>
      <c r="H62" s="61" t="s">
        <v>1</v>
      </c>
      <c r="I62" s="106"/>
    </row>
    <row r="63" spans="1:9" s="38" customFormat="1" x14ac:dyDescent="0.2">
      <c r="A63" s="39" t="s">
        <v>35</v>
      </c>
      <c r="B63" s="37">
        <v>43</v>
      </c>
      <c r="C63" s="37">
        <v>17</v>
      </c>
      <c r="D63" s="37">
        <v>23</v>
      </c>
      <c r="E63" s="37">
        <v>3</v>
      </c>
      <c r="F63" s="57">
        <v>17900</v>
      </c>
      <c r="G63" s="59">
        <f t="shared" si="2"/>
        <v>0.24022346368715083</v>
      </c>
      <c r="H63" s="61" t="s">
        <v>152</v>
      </c>
      <c r="I63" s="106"/>
    </row>
    <row r="64" spans="1:9" s="38" customFormat="1" x14ac:dyDescent="0.2">
      <c r="A64" s="38" t="s">
        <v>36</v>
      </c>
      <c r="B64" s="37">
        <v>122</v>
      </c>
      <c r="C64" s="37">
        <v>62</v>
      </c>
      <c r="D64" s="37">
        <v>59</v>
      </c>
      <c r="E64" s="37">
        <v>1</v>
      </c>
      <c r="F64" s="57">
        <v>37500</v>
      </c>
      <c r="G64" s="59">
        <f t="shared" si="2"/>
        <v>0.32533333333333331</v>
      </c>
      <c r="H64" s="61" t="s">
        <v>152</v>
      </c>
      <c r="I64" s="106"/>
    </row>
    <row r="65" spans="1:9" s="38" customFormat="1" x14ac:dyDescent="0.2">
      <c r="A65" s="38" t="s">
        <v>37</v>
      </c>
      <c r="B65" s="37">
        <v>97</v>
      </c>
      <c r="C65" s="37">
        <v>52</v>
      </c>
      <c r="D65" s="37">
        <v>42</v>
      </c>
      <c r="E65" s="37">
        <v>3</v>
      </c>
      <c r="F65" s="57">
        <v>30100</v>
      </c>
      <c r="G65" s="59">
        <f t="shared" si="2"/>
        <v>0.32225913621262459</v>
      </c>
      <c r="H65" s="61" t="s">
        <v>152</v>
      </c>
      <c r="I65" s="106"/>
    </row>
    <row r="66" spans="1:9" x14ac:dyDescent="0.2">
      <c r="A66" s="18" t="s">
        <v>38</v>
      </c>
      <c r="B66" s="37">
        <v>62</v>
      </c>
      <c r="C66" s="37">
        <v>34</v>
      </c>
      <c r="D66" s="37">
        <v>20</v>
      </c>
      <c r="E66" s="37">
        <v>8</v>
      </c>
      <c r="F66" s="57">
        <v>14300</v>
      </c>
      <c r="G66" s="59">
        <f t="shared" si="2"/>
        <v>0.4335664335664336</v>
      </c>
      <c r="H66" s="61" t="s">
        <v>4</v>
      </c>
      <c r="I66" s="74"/>
    </row>
    <row r="67" spans="1:9" x14ac:dyDescent="0.2">
      <c r="A67" s="14" t="s">
        <v>172</v>
      </c>
      <c r="B67" s="37">
        <v>8</v>
      </c>
      <c r="C67" s="37">
        <v>4</v>
      </c>
      <c r="D67" s="37">
        <v>3</v>
      </c>
      <c r="E67" s="37">
        <v>1</v>
      </c>
      <c r="F67" s="57">
        <v>3500</v>
      </c>
      <c r="G67" s="59">
        <f t="shared" si="2"/>
        <v>0.22857142857142859</v>
      </c>
      <c r="H67" s="61" t="s">
        <v>140</v>
      </c>
      <c r="I67" s="74"/>
    </row>
    <row r="68" spans="1:9" x14ac:dyDescent="0.2">
      <c r="A68" s="14" t="s">
        <v>40</v>
      </c>
      <c r="B68" s="37">
        <v>29</v>
      </c>
      <c r="C68" s="37">
        <v>16</v>
      </c>
      <c r="D68" s="37">
        <v>13</v>
      </c>
      <c r="E68" s="35"/>
      <c r="F68" s="57">
        <v>7300</v>
      </c>
      <c r="G68" s="59">
        <f t="shared" si="2"/>
        <v>0.39726027397260272</v>
      </c>
      <c r="H68" s="61" t="s">
        <v>4</v>
      </c>
      <c r="I68" s="74"/>
    </row>
    <row r="69" spans="1:9" x14ac:dyDescent="0.2">
      <c r="A69" s="14" t="s">
        <v>42</v>
      </c>
      <c r="B69" s="37">
        <v>171</v>
      </c>
      <c r="C69" s="37">
        <v>73</v>
      </c>
      <c r="D69" s="37">
        <v>93</v>
      </c>
      <c r="E69" s="37">
        <v>5</v>
      </c>
      <c r="F69" s="57">
        <v>47500</v>
      </c>
      <c r="G69" s="59">
        <f t="shared" si="2"/>
        <v>0.36</v>
      </c>
      <c r="H69" s="61" t="s">
        <v>4</v>
      </c>
      <c r="I69" s="74"/>
    </row>
    <row r="70" spans="1:9" x14ac:dyDescent="0.2">
      <c r="A70" s="14" t="s">
        <v>135</v>
      </c>
      <c r="B70" s="37">
        <v>6</v>
      </c>
      <c r="C70" s="37">
        <v>3</v>
      </c>
      <c r="D70" s="37">
        <v>2</v>
      </c>
      <c r="E70" s="37">
        <v>1</v>
      </c>
      <c r="F70" s="57">
        <v>1500</v>
      </c>
      <c r="G70" s="59">
        <f t="shared" si="2"/>
        <v>0.4</v>
      </c>
      <c r="H70" s="61" t="s">
        <v>4</v>
      </c>
      <c r="I70" s="74"/>
    </row>
    <row r="71" spans="1:9" x14ac:dyDescent="0.2">
      <c r="A71" s="14" t="s">
        <v>43</v>
      </c>
      <c r="B71" s="37">
        <v>55</v>
      </c>
      <c r="C71" s="37">
        <v>26</v>
      </c>
      <c r="D71" s="37">
        <v>21</v>
      </c>
      <c r="E71" s="37">
        <v>8</v>
      </c>
      <c r="F71" s="57">
        <v>14500</v>
      </c>
      <c r="G71" s="59">
        <f t="shared" si="2"/>
        <v>0.37931034482758619</v>
      </c>
      <c r="H71" s="61" t="s">
        <v>152</v>
      </c>
      <c r="I71" s="74"/>
    </row>
    <row r="72" spans="1:9" x14ac:dyDescent="0.2">
      <c r="A72" s="14" t="s">
        <v>44</v>
      </c>
      <c r="B72" s="37">
        <v>30</v>
      </c>
      <c r="C72" s="37">
        <v>16</v>
      </c>
      <c r="D72" s="37">
        <v>12</v>
      </c>
      <c r="E72" s="37">
        <v>2</v>
      </c>
      <c r="F72" s="57">
        <v>4400</v>
      </c>
      <c r="G72" s="59">
        <f t="shared" si="2"/>
        <v>0.68181818181818177</v>
      </c>
      <c r="H72" s="61" t="s">
        <v>4</v>
      </c>
      <c r="I72" s="74"/>
    </row>
    <row r="73" spans="1:9" x14ac:dyDescent="0.2">
      <c r="A73" s="14" t="s">
        <v>45</v>
      </c>
      <c r="B73" s="37">
        <v>27</v>
      </c>
      <c r="C73" s="37">
        <v>11</v>
      </c>
      <c r="D73" s="37">
        <v>15</v>
      </c>
      <c r="E73" s="37">
        <v>1</v>
      </c>
      <c r="F73" s="57">
        <v>7200</v>
      </c>
      <c r="G73" s="59">
        <f t="shared" si="2"/>
        <v>0.375</v>
      </c>
      <c r="H73" s="61" t="s">
        <v>4</v>
      </c>
      <c r="I73" s="74"/>
    </row>
    <row r="74" spans="1:9" x14ac:dyDescent="0.2">
      <c r="A74" s="14" t="s">
        <v>97</v>
      </c>
      <c r="B74" s="37">
        <v>83</v>
      </c>
      <c r="C74" s="37">
        <v>39</v>
      </c>
      <c r="D74" s="37">
        <v>40</v>
      </c>
      <c r="E74" s="37">
        <v>4</v>
      </c>
      <c r="F74" s="57">
        <v>21700</v>
      </c>
      <c r="G74" s="59">
        <f t="shared" si="2"/>
        <v>0.38248847926267282</v>
      </c>
      <c r="H74" s="61" t="s">
        <v>4</v>
      </c>
      <c r="I74" s="74"/>
    </row>
    <row r="75" spans="1:9" x14ac:dyDescent="0.2">
      <c r="A75" s="14" t="s">
        <v>78</v>
      </c>
      <c r="B75" s="73">
        <v>15</v>
      </c>
      <c r="C75" s="72">
        <v>4</v>
      </c>
      <c r="D75" s="72">
        <v>8</v>
      </c>
      <c r="E75" s="37">
        <v>3</v>
      </c>
      <c r="F75" s="57">
        <v>5900</v>
      </c>
      <c r="G75" s="59">
        <f t="shared" si="2"/>
        <v>0.25423728813559321</v>
      </c>
      <c r="H75" s="61" t="s">
        <v>1</v>
      </c>
      <c r="I75" s="74"/>
    </row>
    <row r="76" spans="1:9" x14ac:dyDescent="0.2">
      <c r="A76" s="18" t="s">
        <v>46</v>
      </c>
      <c r="B76" s="37">
        <v>61</v>
      </c>
      <c r="C76" s="37">
        <v>25</v>
      </c>
      <c r="D76" s="37">
        <v>33</v>
      </c>
      <c r="E76" s="37">
        <v>3</v>
      </c>
      <c r="F76" s="57">
        <v>26600</v>
      </c>
      <c r="G76" s="59">
        <f t="shared" si="2"/>
        <v>0.22932330827067668</v>
      </c>
      <c r="H76" s="61" t="s">
        <v>152</v>
      </c>
      <c r="I76" s="74"/>
    </row>
    <row r="77" spans="1:9" x14ac:dyDescent="0.2">
      <c r="A77" s="14" t="s">
        <v>47</v>
      </c>
      <c r="B77" s="37">
        <v>100</v>
      </c>
      <c r="C77" s="37">
        <v>38</v>
      </c>
      <c r="D77" s="37">
        <v>49</v>
      </c>
      <c r="E77" s="37">
        <v>13</v>
      </c>
      <c r="F77" s="57">
        <v>34900</v>
      </c>
      <c r="G77" s="59">
        <f t="shared" si="2"/>
        <v>0.28653295128939826</v>
      </c>
      <c r="H77" s="61" t="s">
        <v>152</v>
      </c>
      <c r="I77" s="74"/>
    </row>
    <row r="78" spans="1:9" x14ac:dyDescent="0.2">
      <c r="A78" s="18" t="s">
        <v>103</v>
      </c>
      <c r="B78" s="73">
        <f>44+9+15</f>
        <v>68</v>
      </c>
      <c r="C78" s="72">
        <f>21+2+13</f>
        <v>36</v>
      </c>
      <c r="D78" s="72">
        <f>22+7+2</f>
        <v>31</v>
      </c>
      <c r="E78" s="37">
        <f>1+0+0</f>
        <v>1</v>
      </c>
      <c r="F78" s="57">
        <v>26500</v>
      </c>
      <c r="G78" s="59">
        <f t="shared" si="2"/>
        <v>0.25660377358490566</v>
      </c>
      <c r="H78" s="61" t="s">
        <v>1</v>
      </c>
      <c r="I78" s="74"/>
    </row>
    <row r="79" spans="1:9" x14ac:dyDescent="0.2">
      <c r="A79" s="18" t="s">
        <v>69</v>
      </c>
      <c r="B79" s="73">
        <v>29</v>
      </c>
      <c r="C79" s="72">
        <v>13</v>
      </c>
      <c r="D79" s="72">
        <v>13</v>
      </c>
      <c r="E79" s="37">
        <v>3</v>
      </c>
      <c r="F79" s="57">
        <v>11700</v>
      </c>
      <c r="G79" s="59">
        <f t="shared" si="2"/>
        <v>0.24786324786324787</v>
      </c>
      <c r="H79" s="61" t="s">
        <v>1</v>
      </c>
      <c r="I79" s="74"/>
    </row>
    <row r="80" spans="1:9" x14ac:dyDescent="0.2">
      <c r="A80" s="14" t="s">
        <v>120</v>
      </c>
      <c r="B80" s="37">
        <v>142</v>
      </c>
      <c r="C80" s="37">
        <v>60</v>
      </c>
      <c r="D80" s="37">
        <v>70</v>
      </c>
      <c r="E80" s="37">
        <v>12</v>
      </c>
      <c r="F80" s="57">
        <v>25400</v>
      </c>
      <c r="G80" s="59">
        <f t="shared" si="2"/>
        <v>0.55905511811023623</v>
      </c>
      <c r="H80" s="61" t="s">
        <v>4</v>
      </c>
      <c r="I80" s="74"/>
    </row>
    <row r="81" spans="1:9" x14ac:dyDescent="0.2">
      <c r="A81" s="39" t="s">
        <v>162</v>
      </c>
      <c r="B81" s="37">
        <v>294</v>
      </c>
      <c r="C81" s="37">
        <v>131</v>
      </c>
      <c r="D81" s="37">
        <v>157</v>
      </c>
      <c r="E81" s="37">
        <v>6</v>
      </c>
      <c r="F81" s="57">
        <v>143400</v>
      </c>
      <c r="G81" s="59">
        <f t="shared" si="2"/>
        <v>0.20502092050209206</v>
      </c>
      <c r="H81" s="61" t="s">
        <v>152</v>
      </c>
      <c r="I81" s="74"/>
    </row>
    <row r="82" spans="1:9" x14ac:dyDescent="0.2">
      <c r="A82" s="18" t="s">
        <v>48</v>
      </c>
      <c r="B82" s="36">
        <v>116</v>
      </c>
      <c r="C82" s="36">
        <v>51</v>
      </c>
      <c r="D82" s="36">
        <v>63</v>
      </c>
      <c r="E82" s="36">
        <v>2</v>
      </c>
      <c r="F82" s="57">
        <v>88900</v>
      </c>
      <c r="G82" s="59">
        <f t="shared" si="2"/>
        <v>0.13048368953880765</v>
      </c>
      <c r="H82" s="61" t="s">
        <v>152</v>
      </c>
      <c r="I82" s="74"/>
    </row>
    <row r="83" spans="1:9" x14ac:dyDescent="0.2">
      <c r="A83" s="14" t="s">
        <v>49</v>
      </c>
      <c r="B83" s="37">
        <v>50</v>
      </c>
      <c r="C83" s="37">
        <v>25</v>
      </c>
      <c r="D83" s="37">
        <v>23</v>
      </c>
      <c r="E83" s="37">
        <v>2</v>
      </c>
      <c r="F83" s="57">
        <v>10400</v>
      </c>
      <c r="G83" s="59">
        <f t="shared" si="2"/>
        <v>0.48076923076923078</v>
      </c>
      <c r="H83" s="61" t="s">
        <v>152</v>
      </c>
      <c r="I83" s="74"/>
    </row>
    <row r="84" spans="1:9" x14ac:dyDescent="0.2">
      <c r="A84" s="14" t="s">
        <v>50</v>
      </c>
      <c r="B84" s="37">
        <v>18</v>
      </c>
      <c r="C84" s="37">
        <v>11</v>
      </c>
      <c r="D84" s="37">
        <v>7</v>
      </c>
      <c r="E84" s="35"/>
      <c r="F84" s="57">
        <v>5300</v>
      </c>
      <c r="G84" s="59">
        <f t="shared" si="2"/>
        <v>0.33962264150943394</v>
      </c>
      <c r="H84" s="61" t="s">
        <v>4</v>
      </c>
      <c r="I84" s="74"/>
    </row>
    <row r="85" spans="1:9" x14ac:dyDescent="0.2">
      <c r="A85" s="18" t="s">
        <v>134</v>
      </c>
      <c r="B85" s="37">
        <v>20</v>
      </c>
      <c r="C85" s="37">
        <v>11</v>
      </c>
      <c r="D85" s="37">
        <v>7</v>
      </c>
      <c r="E85" s="37">
        <v>2</v>
      </c>
      <c r="F85" s="57">
        <v>7500</v>
      </c>
      <c r="G85" s="59">
        <f t="shared" si="2"/>
        <v>0.26666666666666666</v>
      </c>
      <c r="H85" s="61" t="s">
        <v>152</v>
      </c>
      <c r="I85" s="74"/>
    </row>
    <row r="86" spans="1:9" x14ac:dyDescent="0.2">
      <c r="A86" s="18" t="s">
        <v>112</v>
      </c>
      <c r="B86" s="37">
        <v>46</v>
      </c>
      <c r="C86" s="37">
        <v>15</v>
      </c>
      <c r="D86" s="37">
        <v>23</v>
      </c>
      <c r="E86" s="37">
        <v>8</v>
      </c>
      <c r="F86" s="57">
        <v>6800</v>
      </c>
      <c r="G86" s="59">
        <f t="shared" si="2"/>
        <v>0.67647058823529405</v>
      </c>
      <c r="H86" s="61" t="s">
        <v>4</v>
      </c>
      <c r="I86" s="74"/>
    </row>
    <row r="87" spans="1:9" x14ac:dyDescent="0.2">
      <c r="A87" s="14" t="s">
        <v>51</v>
      </c>
      <c r="B87" s="37">
        <v>74</v>
      </c>
      <c r="C87" s="37">
        <v>35</v>
      </c>
      <c r="D87" s="37">
        <v>39</v>
      </c>
      <c r="E87" s="37">
        <v>0</v>
      </c>
      <c r="F87" s="57">
        <v>23300</v>
      </c>
      <c r="G87" s="59">
        <f t="shared" si="2"/>
        <v>0.31759656652360513</v>
      </c>
      <c r="H87" s="61" t="s">
        <v>4</v>
      </c>
      <c r="I87" s="74"/>
    </row>
    <row r="88" spans="1:9" x14ac:dyDescent="0.2">
      <c r="A88" s="14" t="s">
        <v>65</v>
      </c>
      <c r="B88" s="37">
        <v>60</v>
      </c>
      <c r="C88" s="37">
        <v>35</v>
      </c>
      <c r="D88" s="37">
        <v>20</v>
      </c>
      <c r="E88" s="37">
        <v>5</v>
      </c>
      <c r="F88" s="57">
        <v>17000</v>
      </c>
      <c r="G88" s="59">
        <f t="shared" si="2"/>
        <v>0.35294117647058826</v>
      </c>
      <c r="H88" s="61" t="s">
        <v>4</v>
      </c>
      <c r="I88" s="74"/>
    </row>
    <row r="89" spans="1:9" x14ac:dyDescent="0.2">
      <c r="A89" s="14" t="s">
        <v>52</v>
      </c>
      <c r="B89" s="37">
        <v>34</v>
      </c>
      <c r="C89" s="37">
        <v>20</v>
      </c>
      <c r="D89" s="37">
        <v>11</v>
      </c>
      <c r="E89" s="37">
        <v>3</v>
      </c>
      <c r="F89" s="57">
        <v>8500</v>
      </c>
      <c r="G89" s="59">
        <f t="shared" si="2"/>
        <v>0.4</v>
      </c>
      <c r="H89" s="61" t="s">
        <v>4</v>
      </c>
      <c r="I89" s="74"/>
    </row>
    <row r="90" spans="1:9" x14ac:dyDescent="0.2">
      <c r="A90" s="14" t="s">
        <v>125</v>
      </c>
      <c r="B90" s="37">
        <v>10</v>
      </c>
      <c r="C90" s="37">
        <v>4</v>
      </c>
      <c r="D90" s="37">
        <v>6</v>
      </c>
      <c r="E90" s="37">
        <v>0</v>
      </c>
      <c r="F90" s="57">
        <v>8200</v>
      </c>
      <c r="G90" s="59">
        <f t="shared" si="2"/>
        <v>0.12195121951219512</v>
      </c>
      <c r="H90" s="61" t="s">
        <v>1</v>
      </c>
      <c r="I90" s="74"/>
    </row>
    <row r="91" spans="1:9" x14ac:dyDescent="0.2">
      <c r="A91" s="14" t="s">
        <v>53</v>
      </c>
      <c r="B91" s="72">
        <v>106</v>
      </c>
      <c r="C91" s="72">
        <v>47</v>
      </c>
      <c r="D91" s="72">
        <v>58</v>
      </c>
      <c r="E91" s="72">
        <v>1</v>
      </c>
      <c r="F91" s="57">
        <v>45600</v>
      </c>
      <c r="G91" s="59">
        <f t="shared" si="2"/>
        <v>0.23245614035087722</v>
      </c>
      <c r="H91" s="61" t="s">
        <v>152</v>
      </c>
      <c r="I91" s="74"/>
    </row>
    <row r="92" spans="1:9" s="38" customFormat="1" x14ac:dyDescent="0.2">
      <c r="A92" s="14" t="s">
        <v>54</v>
      </c>
      <c r="B92" s="37">
        <v>110</v>
      </c>
      <c r="C92" s="37">
        <v>52</v>
      </c>
      <c r="D92" s="37">
        <v>51</v>
      </c>
      <c r="E92" s="37">
        <v>7</v>
      </c>
      <c r="F92" s="57">
        <v>33600</v>
      </c>
      <c r="G92" s="59">
        <f t="shared" si="2"/>
        <v>0.32738095238095238</v>
      </c>
      <c r="H92" s="61" t="s">
        <v>4</v>
      </c>
      <c r="I92" s="74"/>
    </row>
    <row r="93" spans="1:9" x14ac:dyDescent="0.2">
      <c r="A93" s="18" t="s">
        <v>55</v>
      </c>
      <c r="B93" s="37">
        <v>92</v>
      </c>
      <c r="C93" s="37">
        <v>65</v>
      </c>
      <c r="D93" s="37">
        <v>27</v>
      </c>
      <c r="E93" s="36"/>
      <c r="F93" s="57">
        <v>11600</v>
      </c>
      <c r="G93" s="59">
        <f t="shared" si="2"/>
        <v>0.7931034482758621</v>
      </c>
      <c r="H93" s="61" t="s">
        <v>4</v>
      </c>
      <c r="I93" s="74"/>
    </row>
    <row r="94" spans="1:9" x14ac:dyDescent="0.2">
      <c r="A94" s="39" t="s">
        <v>94</v>
      </c>
      <c r="B94" s="37">
        <v>29</v>
      </c>
      <c r="C94" s="37">
        <v>14</v>
      </c>
      <c r="D94" s="37">
        <v>15</v>
      </c>
      <c r="E94" s="35"/>
      <c r="F94" s="57">
        <v>6400</v>
      </c>
      <c r="G94" s="59">
        <f t="shared" si="2"/>
        <v>0.45312499999999994</v>
      </c>
      <c r="H94" s="61" t="s">
        <v>95</v>
      </c>
      <c r="I94" s="74"/>
    </row>
    <row r="95" spans="1:9" x14ac:dyDescent="0.2">
      <c r="A95" s="14" t="s">
        <v>56</v>
      </c>
      <c r="B95" s="37">
        <v>96</v>
      </c>
      <c r="C95" s="37">
        <v>46</v>
      </c>
      <c r="D95" s="37">
        <v>44</v>
      </c>
      <c r="E95" s="37">
        <v>6</v>
      </c>
      <c r="F95" s="57">
        <v>16200</v>
      </c>
      <c r="G95" s="59">
        <f t="shared" si="2"/>
        <v>0.59259259259259256</v>
      </c>
      <c r="H95" s="61" t="s">
        <v>152</v>
      </c>
      <c r="I95" s="74"/>
    </row>
    <row r="96" spans="1:9" x14ac:dyDescent="0.2">
      <c r="A96" s="14" t="s">
        <v>92</v>
      </c>
      <c r="B96" s="73">
        <v>34</v>
      </c>
      <c r="C96" s="72">
        <v>11</v>
      </c>
      <c r="D96" s="72">
        <v>23</v>
      </c>
      <c r="E96" s="37">
        <v>0</v>
      </c>
      <c r="F96" s="57">
        <v>16600</v>
      </c>
      <c r="G96" s="59">
        <f t="shared" si="2"/>
        <v>0.20481927710843373</v>
      </c>
      <c r="H96" s="61" t="s">
        <v>1</v>
      </c>
      <c r="I96" s="74"/>
    </row>
    <row r="97" spans="1:9" x14ac:dyDescent="0.2">
      <c r="A97" s="14" t="s">
        <v>57</v>
      </c>
      <c r="B97" s="37">
        <v>28</v>
      </c>
      <c r="C97" s="37">
        <v>10</v>
      </c>
      <c r="D97" s="37">
        <v>14</v>
      </c>
      <c r="E97" s="37">
        <v>4</v>
      </c>
      <c r="F97" s="57">
        <v>9700</v>
      </c>
      <c r="G97" s="59">
        <f t="shared" si="2"/>
        <v>0.28865979381443296</v>
      </c>
      <c r="H97" s="61" t="s">
        <v>152</v>
      </c>
      <c r="I97" s="74"/>
    </row>
    <row r="98" spans="1:9" x14ac:dyDescent="0.2">
      <c r="A98" s="14" t="s">
        <v>58</v>
      </c>
      <c r="B98" s="37">
        <v>110</v>
      </c>
      <c r="C98" s="37">
        <v>40</v>
      </c>
      <c r="D98" s="37">
        <v>58</v>
      </c>
      <c r="E98" s="37">
        <v>12</v>
      </c>
      <c r="F98" s="57">
        <v>30800</v>
      </c>
      <c r="G98" s="59">
        <f t="shared" si="2"/>
        <v>0.35714285714285715</v>
      </c>
      <c r="H98" s="61" t="s">
        <v>152</v>
      </c>
      <c r="I98" s="74"/>
    </row>
    <row r="99" spans="1:9" x14ac:dyDescent="0.2">
      <c r="A99" s="18" t="s">
        <v>59</v>
      </c>
      <c r="B99">
        <v>17</v>
      </c>
      <c r="C99" s="37">
        <v>8</v>
      </c>
      <c r="D99" s="37">
        <v>9</v>
      </c>
      <c r="E99" s="37">
        <v>0</v>
      </c>
      <c r="F99" s="57">
        <v>10700</v>
      </c>
      <c r="G99" s="59">
        <f t="shared" si="2"/>
        <v>0.15887850467289719</v>
      </c>
      <c r="H99" s="61" t="s">
        <v>1</v>
      </c>
      <c r="I99" s="74"/>
    </row>
    <row r="100" spans="1:9" ht="13.5" customHeight="1" x14ac:dyDescent="0.2">
      <c r="A100" s="14" t="s">
        <v>79</v>
      </c>
      <c r="B100" s="73">
        <v>5</v>
      </c>
      <c r="C100" s="72">
        <v>3</v>
      </c>
      <c r="D100" s="72">
        <v>0</v>
      </c>
      <c r="E100" s="37">
        <v>2</v>
      </c>
      <c r="F100" s="57">
        <v>3300</v>
      </c>
      <c r="G100" s="59">
        <f t="shared" si="2"/>
        <v>0.15151515151515152</v>
      </c>
      <c r="H100" s="61" t="s">
        <v>1</v>
      </c>
      <c r="I100" s="74"/>
    </row>
    <row r="101" spans="1:9" ht="12.75" customHeight="1" x14ac:dyDescent="0.2">
      <c r="A101" s="14" t="s">
        <v>60</v>
      </c>
      <c r="B101" s="37">
        <v>78</v>
      </c>
      <c r="C101" s="37">
        <v>36</v>
      </c>
      <c r="D101" s="37">
        <v>35</v>
      </c>
      <c r="E101" s="37">
        <v>7</v>
      </c>
      <c r="F101" s="57">
        <v>22000</v>
      </c>
      <c r="G101" s="59">
        <f t="shared" si="2"/>
        <v>0.35454545454545455</v>
      </c>
      <c r="H101" s="61" t="s">
        <v>4</v>
      </c>
      <c r="I101" s="74"/>
    </row>
    <row r="102" spans="1:9" ht="13.5" customHeight="1" x14ac:dyDescent="0.2">
      <c r="A102" s="18" t="s">
        <v>61</v>
      </c>
      <c r="B102" s="37">
        <v>49</v>
      </c>
      <c r="C102" s="37">
        <v>24</v>
      </c>
      <c r="D102" s="37">
        <v>21</v>
      </c>
      <c r="E102" s="37">
        <v>4</v>
      </c>
      <c r="F102" s="57">
        <v>7900</v>
      </c>
      <c r="G102" s="59">
        <f t="shared" si="2"/>
        <v>0.620253164556962</v>
      </c>
      <c r="H102" s="61" t="s">
        <v>95</v>
      </c>
      <c r="I102" s="74"/>
    </row>
    <row r="103" spans="1:9" ht="14.25" customHeight="1" x14ac:dyDescent="0.2">
      <c r="A103" s="14" t="s">
        <v>62</v>
      </c>
      <c r="B103" s="37">
        <v>61</v>
      </c>
      <c r="C103" s="37">
        <v>26</v>
      </c>
      <c r="D103" s="37">
        <v>30</v>
      </c>
      <c r="E103" s="37">
        <v>5</v>
      </c>
      <c r="F103" s="57">
        <v>14800</v>
      </c>
      <c r="G103" s="59">
        <f t="shared" si="2"/>
        <v>0.41216216216216223</v>
      </c>
      <c r="H103" s="61" t="s">
        <v>4</v>
      </c>
      <c r="I103" s="74"/>
    </row>
    <row r="104" spans="1:9" x14ac:dyDescent="0.2">
      <c r="A104" s="14" t="s">
        <v>67</v>
      </c>
      <c r="B104" s="37">
        <v>75</v>
      </c>
      <c r="C104" s="37">
        <v>36</v>
      </c>
      <c r="D104" s="37">
        <v>32</v>
      </c>
      <c r="E104" s="37">
        <v>7</v>
      </c>
      <c r="F104" s="57">
        <v>21800</v>
      </c>
      <c r="G104" s="59">
        <f t="shared" si="2"/>
        <v>0.34403669724770647</v>
      </c>
      <c r="H104" s="61" t="s">
        <v>152</v>
      </c>
      <c r="I104" s="74"/>
    </row>
    <row r="105" spans="1:9" x14ac:dyDescent="0.2">
      <c r="A105" s="18" t="s">
        <v>63</v>
      </c>
      <c r="B105" s="37">
        <v>149</v>
      </c>
      <c r="C105" s="37">
        <v>71</v>
      </c>
      <c r="D105" s="37">
        <v>73</v>
      </c>
      <c r="E105" s="37">
        <v>5</v>
      </c>
      <c r="F105" s="57">
        <v>46900</v>
      </c>
      <c r="G105" s="59">
        <f t="shared" si="2"/>
        <v>0.31769722814498935</v>
      </c>
      <c r="H105" s="61" t="s">
        <v>152</v>
      </c>
      <c r="I105" s="74"/>
    </row>
    <row r="106" spans="1:9" x14ac:dyDescent="0.2">
      <c r="A106" s="14" t="s">
        <v>64</v>
      </c>
      <c r="B106" s="37">
        <v>34</v>
      </c>
      <c r="C106" s="37">
        <v>14</v>
      </c>
      <c r="D106" s="37">
        <v>18</v>
      </c>
      <c r="E106" s="37">
        <v>2</v>
      </c>
      <c r="F106" s="57">
        <v>10000</v>
      </c>
      <c r="G106" s="59">
        <f t="shared" si="2"/>
        <v>0.33999999999999997</v>
      </c>
      <c r="H106" s="61" t="s">
        <v>118</v>
      </c>
      <c r="I106" s="74"/>
    </row>
    <row r="107" spans="1:9" x14ac:dyDescent="0.2">
      <c r="A107" s="45" t="s">
        <v>110</v>
      </c>
      <c r="B107" s="56">
        <f>SUM(B5:B106)</f>
        <v>5910</v>
      </c>
      <c r="C107" s="56">
        <f t="shared" ref="C107:E107" si="3">SUM(C5:C106)</f>
        <v>2774</v>
      </c>
      <c r="D107" s="56">
        <f t="shared" si="3"/>
        <v>2788</v>
      </c>
      <c r="E107" s="56">
        <f t="shared" si="3"/>
        <v>348</v>
      </c>
      <c r="I107" s="74"/>
    </row>
    <row r="108" spans="1:9" s="82" customFormat="1" x14ac:dyDescent="0.2">
      <c r="A108" s="79"/>
      <c r="B108" s="80"/>
      <c r="C108" s="80"/>
      <c r="D108" s="80"/>
      <c r="E108" s="80"/>
      <c r="F108" s="76"/>
      <c r="G108" s="77"/>
      <c r="H108" s="78"/>
      <c r="I108" s="81"/>
    </row>
    <row r="109" spans="1:9" s="82" customFormat="1" x14ac:dyDescent="0.2">
      <c r="A109" s="79"/>
      <c r="B109" s="80"/>
      <c r="C109" s="80"/>
      <c r="D109" s="80"/>
      <c r="E109" s="80"/>
      <c r="F109" s="76"/>
      <c r="G109" s="77"/>
      <c r="H109" s="78"/>
      <c r="I109" s="81"/>
    </row>
    <row r="110" spans="1:9" ht="25.5" x14ac:dyDescent="0.2">
      <c r="A110" s="69" t="s">
        <v>186</v>
      </c>
      <c r="B110" s="87"/>
      <c r="C110" s="88" t="s">
        <v>190</v>
      </c>
      <c r="D110" s="88" t="s">
        <v>191</v>
      </c>
      <c r="E110" s="88" t="s">
        <v>192</v>
      </c>
      <c r="F110" s="89" t="s">
        <v>193</v>
      </c>
      <c r="G110" s="90" t="s">
        <v>194</v>
      </c>
    </row>
    <row r="111" spans="1:9" x14ac:dyDescent="0.2">
      <c r="B111" s="91" t="s">
        <v>188</v>
      </c>
      <c r="C111" s="92">
        <v>39</v>
      </c>
      <c r="D111" s="93">
        <v>2523</v>
      </c>
      <c r="E111" s="93">
        <v>1261</v>
      </c>
      <c r="F111" s="94">
        <v>1101</v>
      </c>
      <c r="G111" s="95">
        <v>161</v>
      </c>
    </row>
    <row r="112" spans="1:9" x14ac:dyDescent="0.2">
      <c r="B112" s="91" t="s">
        <v>95</v>
      </c>
      <c r="C112" s="92">
        <v>6</v>
      </c>
      <c r="D112" s="92">
        <v>207</v>
      </c>
      <c r="E112" s="92">
        <v>108</v>
      </c>
      <c r="F112" s="94">
        <v>91</v>
      </c>
      <c r="G112" s="95">
        <v>8</v>
      </c>
      <c r="H112" s="63"/>
    </row>
    <row r="113" spans="1:8" x14ac:dyDescent="0.2">
      <c r="B113" s="91" t="s">
        <v>189</v>
      </c>
      <c r="C113" s="92">
        <v>0</v>
      </c>
      <c r="D113" s="92">
        <v>0</v>
      </c>
      <c r="E113" s="92">
        <v>0</v>
      </c>
      <c r="F113" s="94">
        <v>0</v>
      </c>
      <c r="G113" s="95">
        <v>0</v>
      </c>
      <c r="H113" s="63"/>
    </row>
    <row r="114" spans="1:8" x14ac:dyDescent="0.2">
      <c r="B114" s="91" t="s">
        <v>196</v>
      </c>
      <c r="C114" s="92">
        <v>22</v>
      </c>
      <c r="D114" s="92">
        <v>731</v>
      </c>
      <c r="E114" s="92">
        <v>293</v>
      </c>
      <c r="F114" s="94">
        <v>400</v>
      </c>
      <c r="G114" s="95">
        <v>38</v>
      </c>
      <c r="H114" s="63"/>
    </row>
    <row r="115" spans="1:8" x14ac:dyDescent="0.2">
      <c r="B115" s="91" t="s">
        <v>198</v>
      </c>
      <c r="C115" s="92">
        <v>34</v>
      </c>
      <c r="D115" s="93">
        <v>2449</v>
      </c>
      <c r="E115" s="93">
        <v>1112</v>
      </c>
      <c r="F115" s="94">
        <v>1196</v>
      </c>
      <c r="G115" s="95">
        <v>141</v>
      </c>
      <c r="H115" s="63"/>
    </row>
    <row r="116" spans="1:8" x14ac:dyDescent="0.2">
      <c r="B116" s="91" t="s">
        <v>195</v>
      </c>
      <c r="C116" s="97">
        <f>SUM(C111:C115)</f>
        <v>101</v>
      </c>
      <c r="D116" s="97">
        <f t="shared" ref="D116:G116" si="4">SUM(D111:D115)</f>
        <v>5910</v>
      </c>
      <c r="E116" s="97">
        <f t="shared" si="4"/>
        <v>2774</v>
      </c>
      <c r="F116" s="97">
        <f t="shared" si="4"/>
        <v>2788</v>
      </c>
      <c r="G116" s="97">
        <f t="shared" si="4"/>
        <v>348</v>
      </c>
      <c r="H116" s="63"/>
    </row>
    <row r="117" spans="1:8" x14ac:dyDescent="0.2">
      <c r="B117" s="98"/>
      <c r="C117" s="99"/>
      <c r="D117" s="99"/>
      <c r="E117" s="99"/>
      <c r="F117" s="99"/>
      <c r="G117" s="99"/>
      <c r="H117" s="63"/>
    </row>
    <row r="118" spans="1:8" x14ac:dyDescent="0.2">
      <c r="A118" s="14" t="s">
        <v>197</v>
      </c>
      <c r="H118" s="63"/>
    </row>
    <row r="119" spans="1:8" x14ac:dyDescent="0.2">
      <c r="A119" s="14" t="s">
        <v>173</v>
      </c>
      <c r="H119" s="63"/>
    </row>
    <row r="120" spans="1:8" x14ac:dyDescent="0.2">
      <c r="A120" s="70" t="s">
        <v>171</v>
      </c>
      <c r="B120" s="99"/>
      <c r="C120" s="99"/>
      <c r="D120" s="99"/>
      <c r="E120" s="99"/>
      <c r="F120" s="99"/>
      <c r="G120" s="33"/>
      <c r="H120" s="63"/>
    </row>
    <row r="121" spans="1:8" x14ac:dyDescent="0.2">
      <c r="A121" s="14" t="s">
        <v>174</v>
      </c>
      <c r="F121" s="33"/>
      <c r="G121" s="33"/>
      <c r="H121" s="63"/>
    </row>
    <row r="128" spans="1:8" x14ac:dyDescent="0.2">
      <c r="H128" s="86"/>
    </row>
    <row r="129" spans="8:8" x14ac:dyDescent="0.2">
      <c r="H129" s="86"/>
    </row>
    <row r="130" spans="8:8" x14ac:dyDescent="0.2">
      <c r="H130" s="86"/>
    </row>
    <row r="131" spans="8:8" x14ac:dyDescent="0.2">
      <c r="H131" s="86"/>
    </row>
    <row r="132" spans="8:8" x14ac:dyDescent="0.2">
      <c r="H132" s="86"/>
    </row>
  </sheetData>
  <autoFilter ref="A4:H107">
    <sortState ref="A5:H107">
      <sortCondition ref="A4:A107"/>
    </sortState>
  </autoFilter>
  <mergeCells count="1">
    <mergeCell ref="C3:E3"/>
  </mergeCells>
  <printOptions gridLines="1"/>
  <pageMargins left="0.27559055118110237" right="0.19685039370078741" top="0.98425196850393704" bottom="0.98425196850393704" header="0.51181102362204722" footer="0.51181102362204722"/>
  <pageSetup paperSize="9" scale="85" orientation="portrait" horizontalDpi="300" verticalDpi="300" r:id="rId1"/>
  <headerFooter alignWithMargins="0">
    <oddHeader>&amp;L&amp;"Verdana,Normal"&amp;8TALTIDNINGSNÄMNDEN&amp;RAntal abonnenter - 2014-10-01</oddHeader>
    <oddFooter>&amp;CSida &amp;P&amp;Rabonnenter - jämförelse - volymutveckling 1.1.2014.xlsx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7"/>
  <sheetViews>
    <sheetView zoomScaleNormal="100" workbookViewId="0">
      <pane ySplit="4" topLeftCell="A80" activePane="bottomLeft" state="frozen"/>
      <selection pane="bottomLeft" activeCell="A109" sqref="A109:F114"/>
    </sheetView>
  </sheetViews>
  <sheetFormatPr defaultColWidth="8" defaultRowHeight="14.25" x14ac:dyDescent="0.2"/>
  <cols>
    <col min="1" max="1" width="37.42578125" style="14" customWidth="1"/>
    <col min="2" max="2" width="11.28515625" style="23" customWidth="1"/>
    <col min="3" max="3" width="11.7109375" style="23" customWidth="1"/>
    <col min="4" max="6" width="12.140625" style="23" customWidth="1"/>
    <col min="7" max="7" width="11.5703125" style="23" customWidth="1"/>
    <col min="8" max="8" width="13.140625" style="31" customWidth="1"/>
    <col min="9" max="9" width="15.7109375" style="24" customWidth="1"/>
    <col min="10" max="10" width="29.7109375" style="24" customWidth="1"/>
    <col min="11" max="16384" width="8" style="24"/>
  </cols>
  <sheetData>
    <row r="1" spans="1:11" s="22" customFormat="1" ht="18" x14ac:dyDescent="0.2">
      <c r="A1" s="21"/>
      <c r="B1" s="21"/>
      <c r="C1" s="21"/>
      <c r="D1" s="21"/>
      <c r="E1" s="40"/>
      <c r="F1" s="40"/>
      <c r="G1" s="21"/>
      <c r="H1" s="30"/>
    </row>
    <row r="2" spans="1:11" ht="18" x14ac:dyDescent="0.2">
      <c r="A2" s="49" t="s">
        <v>160</v>
      </c>
      <c r="G2" s="68"/>
    </row>
    <row r="3" spans="1:11" s="26" customFormat="1" x14ac:dyDescent="0.2">
      <c r="A3" s="16"/>
      <c r="B3" s="25"/>
      <c r="C3" s="25"/>
      <c r="D3" s="25"/>
      <c r="E3" s="25"/>
      <c r="F3" s="25"/>
      <c r="G3" s="25"/>
      <c r="H3" s="32"/>
    </row>
    <row r="4" spans="1:11" s="26" customFormat="1" ht="38.25" x14ac:dyDescent="0.2">
      <c r="A4" s="46" t="s">
        <v>0</v>
      </c>
      <c r="B4" s="46" t="s">
        <v>141</v>
      </c>
      <c r="C4" s="46" t="s">
        <v>144</v>
      </c>
      <c r="D4" s="46" t="s">
        <v>147</v>
      </c>
      <c r="E4" s="47" t="s">
        <v>150</v>
      </c>
      <c r="F4" s="46" t="s">
        <v>159</v>
      </c>
      <c r="G4" s="48" t="s">
        <v>149</v>
      </c>
      <c r="H4" s="54" t="s">
        <v>154</v>
      </c>
    </row>
    <row r="5" spans="1:11" x14ac:dyDescent="0.2">
      <c r="A5" s="14" t="s">
        <v>2</v>
      </c>
      <c r="B5" s="23">
        <v>20</v>
      </c>
      <c r="C5" s="23">
        <v>19</v>
      </c>
      <c r="D5" s="23">
        <v>19</v>
      </c>
      <c r="E5" s="41">
        <v>15</v>
      </c>
      <c r="F5" s="37">
        <v>15</v>
      </c>
      <c r="G5" s="27">
        <f>AVERAGE(B5:F5)</f>
        <v>17.600000000000001</v>
      </c>
      <c r="H5" s="61" t="s">
        <v>95</v>
      </c>
      <c r="I5" s="14"/>
      <c r="J5" s="14"/>
      <c r="K5" s="61"/>
    </row>
    <row r="6" spans="1:11" x14ac:dyDescent="0.2">
      <c r="A6" s="14" t="s">
        <v>3</v>
      </c>
      <c r="B6" s="23">
        <v>78</v>
      </c>
      <c r="C6" s="23">
        <v>77</v>
      </c>
      <c r="D6" s="23">
        <v>71</v>
      </c>
      <c r="E6" s="41">
        <v>68</v>
      </c>
      <c r="F6" s="37">
        <v>60</v>
      </c>
      <c r="G6" s="27">
        <f t="shared" ref="G6:G69" si="0">AVERAGE(B6:F6)</f>
        <v>70.8</v>
      </c>
      <c r="H6" s="61" t="s">
        <v>152</v>
      </c>
      <c r="I6" s="14"/>
      <c r="J6" s="14"/>
      <c r="K6" s="61"/>
    </row>
    <row r="7" spans="1:11" x14ac:dyDescent="0.2">
      <c r="A7" s="14" t="s">
        <v>5</v>
      </c>
      <c r="B7" s="23">
        <v>45</v>
      </c>
      <c r="C7" s="23">
        <v>44</v>
      </c>
      <c r="D7" s="23">
        <v>43</v>
      </c>
      <c r="E7" s="41">
        <v>43</v>
      </c>
      <c r="F7" s="37">
        <v>40</v>
      </c>
      <c r="G7" s="27">
        <f t="shared" si="0"/>
        <v>43</v>
      </c>
      <c r="H7" s="61" t="s">
        <v>4</v>
      </c>
      <c r="I7" s="14"/>
      <c r="J7" s="14"/>
      <c r="K7" s="61"/>
    </row>
    <row r="8" spans="1:11" x14ac:dyDescent="0.2">
      <c r="A8" s="14" t="s">
        <v>6</v>
      </c>
      <c r="B8" s="23">
        <v>28</v>
      </c>
      <c r="C8" s="23">
        <v>26</v>
      </c>
      <c r="D8" s="23">
        <v>25</v>
      </c>
      <c r="E8" s="41">
        <v>23</v>
      </c>
      <c r="F8" s="37">
        <v>23</v>
      </c>
      <c r="G8" s="27">
        <f t="shared" si="0"/>
        <v>25</v>
      </c>
      <c r="H8" s="61" t="s">
        <v>4</v>
      </c>
      <c r="I8" s="14"/>
      <c r="J8" s="14"/>
      <c r="K8" s="61"/>
    </row>
    <row r="9" spans="1:11" x14ac:dyDescent="0.2">
      <c r="A9" s="14" t="s">
        <v>7</v>
      </c>
      <c r="B9" s="23">
        <v>138</v>
      </c>
      <c r="C9" s="23">
        <v>134</v>
      </c>
      <c r="D9" s="23">
        <v>136</v>
      </c>
      <c r="E9" s="41">
        <v>134</v>
      </c>
      <c r="F9" s="37">
        <v>114</v>
      </c>
      <c r="G9" s="27">
        <f t="shared" si="0"/>
        <v>131.19999999999999</v>
      </c>
      <c r="H9" s="61" t="s">
        <v>152</v>
      </c>
      <c r="I9" s="14"/>
      <c r="J9" s="14"/>
      <c r="K9" s="61"/>
    </row>
    <row r="10" spans="1:11" x14ac:dyDescent="0.2">
      <c r="A10" s="14" t="s">
        <v>8</v>
      </c>
      <c r="B10" s="23">
        <v>116</v>
      </c>
      <c r="C10" s="23">
        <v>111</v>
      </c>
      <c r="D10" s="23">
        <v>109</v>
      </c>
      <c r="E10" s="41">
        <v>107</v>
      </c>
      <c r="F10" s="37">
        <v>106</v>
      </c>
      <c r="G10" s="27">
        <f t="shared" si="0"/>
        <v>109.8</v>
      </c>
      <c r="H10" s="61" t="s">
        <v>118</v>
      </c>
      <c r="I10" s="14"/>
      <c r="J10" s="14"/>
      <c r="K10" s="61"/>
    </row>
    <row r="11" spans="1:11" x14ac:dyDescent="0.2">
      <c r="A11" s="14" t="s">
        <v>70</v>
      </c>
      <c r="B11" s="23">
        <v>39</v>
      </c>
      <c r="C11" s="23">
        <v>37</v>
      </c>
      <c r="D11" s="23">
        <v>36</v>
      </c>
      <c r="E11" s="41">
        <v>35</v>
      </c>
      <c r="F11" s="37">
        <v>33</v>
      </c>
      <c r="G11" s="27">
        <f t="shared" si="0"/>
        <v>36</v>
      </c>
      <c r="H11" s="61" t="s">
        <v>1</v>
      </c>
      <c r="I11" s="14"/>
      <c r="J11" s="14"/>
      <c r="K11" s="61"/>
    </row>
    <row r="12" spans="1:11" x14ac:dyDescent="0.2">
      <c r="A12" s="14" t="s">
        <v>9</v>
      </c>
      <c r="B12" s="23">
        <v>51</v>
      </c>
      <c r="C12" s="23">
        <v>47</v>
      </c>
      <c r="D12" s="23">
        <v>51</v>
      </c>
      <c r="E12" s="41">
        <v>50</v>
      </c>
      <c r="F12" s="72">
        <v>51</v>
      </c>
      <c r="G12" s="27">
        <f t="shared" si="0"/>
        <v>50</v>
      </c>
      <c r="H12" s="61" t="s">
        <v>1</v>
      </c>
      <c r="I12" s="14"/>
      <c r="J12" s="14"/>
      <c r="K12" s="61"/>
    </row>
    <row r="13" spans="1:11" x14ac:dyDescent="0.2">
      <c r="A13" s="14" t="s">
        <v>104</v>
      </c>
      <c r="B13" s="23">
        <v>42</v>
      </c>
      <c r="C13" s="23">
        <v>42</v>
      </c>
      <c r="D13" s="23">
        <v>40</v>
      </c>
      <c r="E13" s="41">
        <v>38</v>
      </c>
      <c r="F13" s="37">
        <v>35</v>
      </c>
      <c r="G13" s="27">
        <f t="shared" si="0"/>
        <v>39.4</v>
      </c>
      <c r="H13" s="61" t="s">
        <v>4</v>
      </c>
      <c r="I13" s="14"/>
      <c r="J13" s="14"/>
      <c r="K13" s="61"/>
    </row>
    <row r="14" spans="1:11" x14ac:dyDescent="0.2">
      <c r="A14" s="14" t="s">
        <v>10</v>
      </c>
      <c r="B14" s="23">
        <v>54</v>
      </c>
      <c r="C14" s="23">
        <v>54</v>
      </c>
      <c r="D14" s="23">
        <v>47</v>
      </c>
      <c r="E14" s="41">
        <v>46</v>
      </c>
      <c r="F14" s="37">
        <v>48</v>
      </c>
      <c r="G14" s="27">
        <f t="shared" si="0"/>
        <v>49.8</v>
      </c>
      <c r="H14" s="61" t="s">
        <v>4</v>
      </c>
      <c r="I14" s="14"/>
      <c r="J14" s="14"/>
      <c r="K14" s="61"/>
    </row>
    <row r="15" spans="1:11" x14ac:dyDescent="0.2">
      <c r="A15" s="14" t="s">
        <v>66</v>
      </c>
      <c r="B15" s="23">
        <v>51</v>
      </c>
      <c r="C15" s="23">
        <v>47</v>
      </c>
      <c r="D15" s="23">
        <v>45</v>
      </c>
      <c r="E15" s="41">
        <v>43</v>
      </c>
      <c r="F15" s="37">
        <v>39</v>
      </c>
      <c r="G15" s="27">
        <f t="shared" si="0"/>
        <v>45</v>
      </c>
      <c r="H15" s="61" t="s">
        <v>152</v>
      </c>
      <c r="I15" s="14"/>
      <c r="J15" s="14"/>
      <c r="K15" s="61"/>
    </row>
    <row r="16" spans="1:11" x14ac:dyDescent="0.2">
      <c r="A16" s="14" t="s">
        <v>11</v>
      </c>
      <c r="B16" s="23">
        <v>11</v>
      </c>
      <c r="C16" s="23">
        <v>11</v>
      </c>
      <c r="D16" s="23">
        <v>10</v>
      </c>
      <c r="E16" s="41">
        <v>9</v>
      </c>
      <c r="F16" s="37">
        <v>9</v>
      </c>
      <c r="G16" s="27">
        <f t="shared" si="0"/>
        <v>10</v>
      </c>
      <c r="H16" s="61" t="s">
        <v>1</v>
      </c>
      <c r="I16" s="14"/>
      <c r="J16" s="14"/>
      <c r="K16" s="61"/>
    </row>
    <row r="17" spans="1:11" x14ac:dyDescent="0.2">
      <c r="A17" s="14" t="s">
        <v>12</v>
      </c>
      <c r="B17" s="23">
        <v>122</v>
      </c>
      <c r="C17" s="23">
        <v>129</v>
      </c>
      <c r="D17" s="23">
        <v>125</v>
      </c>
      <c r="E17" s="41">
        <v>121</v>
      </c>
      <c r="F17">
        <v>125</v>
      </c>
      <c r="G17" s="27">
        <f>AVERAGE(B17:F17)</f>
        <v>124.4</v>
      </c>
      <c r="H17" s="61" t="s">
        <v>1</v>
      </c>
      <c r="I17" s="14"/>
      <c r="J17" s="14"/>
      <c r="K17" s="61"/>
    </row>
    <row r="18" spans="1:11" x14ac:dyDescent="0.2">
      <c r="A18" s="14" t="s">
        <v>13</v>
      </c>
      <c r="B18" s="23">
        <v>54</v>
      </c>
      <c r="C18" s="23">
        <v>49</v>
      </c>
      <c r="D18" s="23">
        <v>45</v>
      </c>
      <c r="E18" s="41">
        <v>39</v>
      </c>
      <c r="F18" s="37">
        <v>35</v>
      </c>
      <c r="G18" s="27">
        <f t="shared" si="0"/>
        <v>44.4</v>
      </c>
      <c r="H18" s="61" t="s">
        <v>152</v>
      </c>
      <c r="I18" s="14"/>
      <c r="J18" s="14"/>
      <c r="K18" s="61"/>
    </row>
    <row r="19" spans="1:11" x14ac:dyDescent="0.2">
      <c r="A19" s="14" t="s">
        <v>14</v>
      </c>
      <c r="B19" s="23">
        <v>92</v>
      </c>
      <c r="C19" s="23">
        <v>91</v>
      </c>
      <c r="D19" s="23">
        <v>88</v>
      </c>
      <c r="E19" s="41">
        <v>91</v>
      </c>
      <c r="F19" s="37">
        <v>84</v>
      </c>
      <c r="G19" s="27">
        <f t="shared" si="0"/>
        <v>89.2</v>
      </c>
      <c r="H19" s="61" t="s">
        <v>4</v>
      </c>
      <c r="I19" s="14"/>
      <c r="J19" s="38"/>
      <c r="K19" s="61"/>
    </row>
    <row r="20" spans="1:11" x14ac:dyDescent="0.2">
      <c r="A20" s="14" t="s">
        <v>15</v>
      </c>
      <c r="B20" s="23">
        <v>115</v>
      </c>
      <c r="C20" s="23">
        <v>113</v>
      </c>
      <c r="D20" s="23">
        <v>105</v>
      </c>
      <c r="E20" s="41">
        <v>104</v>
      </c>
      <c r="F20" s="37">
        <v>93</v>
      </c>
      <c r="G20" s="27">
        <f t="shared" si="0"/>
        <v>106</v>
      </c>
      <c r="H20" s="61" t="s">
        <v>152</v>
      </c>
      <c r="I20" s="14"/>
      <c r="J20" s="18"/>
      <c r="K20" s="61"/>
    </row>
    <row r="21" spans="1:11" x14ac:dyDescent="0.2">
      <c r="A21" s="14" t="s">
        <v>16</v>
      </c>
      <c r="B21" s="23">
        <v>69</v>
      </c>
      <c r="C21" s="23">
        <v>68</v>
      </c>
      <c r="D21" s="23">
        <v>68</v>
      </c>
      <c r="E21" s="41">
        <v>67</v>
      </c>
      <c r="F21" s="37">
        <v>67</v>
      </c>
      <c r="G21" s="27">
        <f t="shared" si="0"/>
        <v>67.8</v>
      </c>
      <c r="H21" s="61" t="s">
        <v>127</v>
      </c>
      <c r="I21" s="14"/>
      <c r="J21" s="38"/>
      <c r="K21" s="61"/>
    </row>
    <row r="22" spans="1:11" x14ac:dyDescent="0.2">
      <c r="A22" s="14" t="s">
        <v>17</v>
      </c>
      <c r="B22" s="23">
        <v>24</v>
      </c>
      <c r="C22" s="23">
        <v>22</v>
      </c>
      <c r="D22" s="23">
        <v>21</v>
      </c>
      <c r="E22" s="41">
        <v>20</v>
      </c>
      <c r="F22" s="37">
        <v>18</v>
      </c>
      <c r="G22" s="27">
        <f t="shared" si="0"/>
        <v>21</v>
      </c>
      <c r="H22" s="61" t="s">
        <v>4</v>
      </c>
      <c r="I22" s="14"/>
      <c r="J22" s="18"/>
      <c r="K22" s="61"/>
    </row>
    <row r="23" spans="1:11" x14ac:dyDescent="0.2">
      <c r="A23" s="14" t="s">
        <v>77</v>
      </c>
      <c r="B23" s="23">
        <v>11</v>
      </c>
      <c r="C23" s="23">
        <v>12</v>
      </c>
      <c r="D23" s="23">
        <v>10</v>
      </c>
      <c r="E23" s="41">
        <v>10</v>
      </c>
      <c r="F23" s="73">
        <v>10</v>
      </c>
      <c r="G23" s="27">
        <f t="shared" si="0"/>
        <v>10.6</v>
      </c>
      <c r="H23" s="61" t="s">
        <v>1</v>
      </c>
      <c r="I23" s="14"/>
      <c r="J23" s="14"/>
      <c r="K23" s="61"/>
    </row>
    <row r="24" spans="1:11" x14ac:dyDescent="0.2">
      <c r="A24" s="14" t="s">
        <v>68</v>
      </c>
      <c r="B24" s="23">
        <v>94</v>
      </c>
      <c r="C24" s="23">
        <v>91</v>
      </c>
      <c r="D24" s="23">
        <v>86</v>
      </c>
      <c r="E24" s="41">
        <v>94</v>
      </c>
      <c r="F24" s="37">
        <v>89</v>
      </c>
      <c r="G24" s="27">
        <f t="shared" si="0"/>
        <v>90.8</v>
      </c>
      <c r="H24" s="61" t="s">
        <v>4</v>
      </c>
      <c r="I24" s="18"/>
      <c r="J24" s="14"/>
      <c r="K24" s="61"/>
    </row>
    <row r="25" spans="1:11" x14ac:dyDescent="0.2">
      <c r="A25" s="14" t="s">
        <v>18</v>
      </c>
      <c r="B25" s="23">
        <v>26</v>
      </c>
      <c r="C25" s="23">
        <v>25</v>
      </c>
      <c r="D25" s="23">
        <v>22</v>
      </c>
      <c r="E25" s="41">
        <v>23</v>
      </c>
      <c r="F25" s="37">
        <v>25</v>
      </c>
      <c r="G25" s="27">
        <f t="shared" si="0"/>
        <v>24.2</v>
      </c>
      <c r="H25" s="61" t="s">
        <v>4</v>
      </c>
      <c r="I25" s="14"/>
      <c r="J25" s="14"/>
      <c r="K25" s="61"/>
    </row>
    <row r="26" spans="1:11" s="29" customFormat="1" x14ac:dyDescent="0.2">
      <c r="A26" s="14" t="s">
        <v>105</v>
      </c>
      <c r="B26" s="28">
        <v>35</v>
      </c>
      <c r="C26" s="28">
        <v>32</v>
      </c>
      <c r="D26" s="28">
        <v>31</v>
      </c>
      <c r="E26" s="41">
        <v>33</v>
      </c>
      <c r="F26" s="37">
        <v>26</v>
      </c>
      <c r="G26" s="27">
        <f t="shared" si="0"/>
        <v>31.4</v>
      </c>
      <c r="H26" s="20" t="s">
        <v>152</v>
      </c>
      <c r="I26" s="18"/>
      <c r="J26" s="14"/>
      <c r="K26" s="20"/>
    </row>
    <row r="27" spans="1:11" x14ac:dyDescent="0.2">
      <c r="A27" s="14" t="s">
        <v>19</v>
      </c>
      <c r="B27" s="23">
        <v>16</v>
      </c>
      <c r="C27" s="23">
        <v>15</v>
      </c>
      <c r="D27" s="23">
        <v>12</v>
      </c>
      <c r="E27" s="41">
        <v>11</v>
      </c>
      <c r="F27" s="37">
        <v>9</v>
      </c>
      <c r="G27" s="27">
        <f t="shared" si="0"/>
        <v>12.6</v>
      </c>
      <c r="H27" s="61" t="s">
        <v>152</v>
      </c>
      <c r="I27" s="18"/>
      <c r="J27" s="18"/>
      <c r="K27" s="61"/>
    </row>
    <row r="28" spans="1:11" x14ac:dyDescent="0.2">
      <c r="A28" s="14" t="s">
        <v>106</v>
      </c>
      <c r="B28" s="23">
        <v>13</v>
      </c>
      <c r="C28" s="23">
        <v>13</v>
      </c>
      <c r="D28" s="23">
        <v>13</v>
      </c>
      <c r="E28" s="41">
        <v>13</v>
      </c>
      <c r="F28" s="37">
        <v>51</v>
      </c>
      <c r="G28" s="27">
        <f t="shared" si="0"/>
        <v>20.6</v>
      </c>
      <c r="H28" s="61" t="s">
        <v>152</v>
      </c>
      <c r="I28" s="14"/>
      <c r="J28" s="18"/>
      <c r="K28" s="61"/>
    </row>
    <row r="29" spans="1:11" x14ac:dyDescent="0.2">
      <c r="A29" s="14" t="s">
        <v>106</v>
      </c>
      <c r="B29" s="23">
        <v>69</v>
      </c>
      <c r="C29" s="23">
        <v>65</v>
      </c>
      <c r="D29" s="23">
        <v>62</v>
      </c>
      <c r="E29" s="41">
        <v>55</v>
      </c>
      <c r="F29" s="37">
        <v>13</v>
      </c>
      <c r="G29" s="27">
        <f t="shared" si="0"/>
        <v>52.8</v>
      </c>
      <c r="H29" s="61" t="s">
        <v>1</v>
      </c>
      <c r="I29" s="14"/>
      <c r="J29" s="14"/>
      <c r="K29" s="61"/>
    </row>
    <row r="30" spans="1:11" x14ac:dyDescent="0.2">
      <c r="A30" s="14" t="s">
        <v>20</v>
      </c>
      <c r="B30" s="23">
        <v>56</v>
      </c>
      <c r="C30" s="23">
        <v>52</v>
      </c>
      <c r="D30" s="23">
        <v>51</v>
      </c>
      <c r="E30" s="41">
        <v>49</v>
      </c>
      <c r="F30" s="37">
        <v>46</v>
      </c>
      <c r="G30" s="27">
        <f t="shared" si="0"/>
        <v>50.8</v>
      </c>
      <c r="H30" s="61" t="s">
        <v>152</v>
      </c>
      <c r="I30" s="18"/>
      <c r="J30" s="14"/>
      <c r="K30" s="61"/>
    </row>
    <row r="31" spans="1:11" x14ac:dyDescent="0.2">
      <c r="A31" s="14" t="s">
        <v>21</v>
      </c>
      <c r="B31" s="23">
        <v>59</v>
      </c>
      <c r="C31" s="23">
        <v>67</v>
      </c>
      <c r="D31" s="23">
        <v>64</v>
      </c>
      <c r="E31" s="41">
        <v>59</v>
      </c>
      <c r="F31" s="37">
        <v>61</v>
      </c>
      <c r="G31" s="27">
        <f t="shared" si="0"/>
        <v>62</v>
      </c>
      <c r="H31" s="61" t="s">
        <v>152</v>
      </c>
      <c r="I31" s="18"/>
      <c r="J31" s="18"/>
      <c r="K31" s="61"/>
    </row>
    <row r="32" spans="1:11" x14ac:dyDescent="0.2">
      <c r="A32" s="14" t="s">
        <v>22</v>
      </c>
      <c r="B32" s="23">
        <v>145</v>
      </c>
      <c r="C32" s="23">
        <v>145</v>
      </c>
      <c r="D32" s="23">
        <v>139</v>
      </c>
      <c r="E32" s="41">
        <v>135</v>
      </c>
      <c r="F32" s="37">
        <v>133</v>
      </c>
      <c r="G32" s="27">
        <f t="shared" si="0"/>
        <v>139.4</v>
      </c>
      <c r="H32" s="61" t="s">
        <v>1</v>
      </c>
      <c r="I32" s="14"/>
      <c r="J32" s="14"/>
      <c r="K32" s="61"/>
    </row>
    <row r="33" spans="1:11" x14ac:dyDescent="0.2">
      <c r="A33" s="14" t="s">
        <v>23</v>
      </c>
      <c r="B33" s="23">
        <v>144</v>
      </c>
      <c r="C33" s="23">
        <v>147</v>
      </c>
      <c r="D33" s="23">
        <v>144</v>
      </c>
      <c r="E33" s="41">
        <v>138</v>
      </c>
      <c r="F33" s="37">
        <v>128</v>
      </c>
      <c r="G33" s="27">
        <f t="shared" si="0"/>
        <v>140.19999999999999</v>
      </c>
      <c r="H33" s="61" t="s">
        <v>152</v>
      </c>
      <c r="I33" s="14"/>
      <c r="J33" s="14"/>
      <c r="K33" s="61"/>
    </row>
    <row r="34" spans="1:11" x14ac:dyDescent="0.2">
      <c r="A34" s="14" t="s">
        <v>93</v>
      </c>
      <c r="B34" s="23">
        <v>51</v>
      </c>
      <c r="C34" s="23">
        <v>44</v>
      </c>
      <c r="D34" s="23">
        <v>42</v>
      </c>
      <c r="E34" s="42">
        <v>41</v>
      </c>
      <c r="F34" s="37">
        <v>40</v>
      </c>
      <c r="G34" s="27">
        <f t="shared" si="0"/>
        <v>43.6</v>
      </c>
      <c r="H34" s="61" t="s">
        <v>1</v>
      </c>
      <c r="I34" s="14"/>
      <c r="J34" s="14"/>
      <c r="K34" s="61"/>
    </row>
    <row r="35" spans="1:11" x14ac:dyDescent="0.2">
      <c r="A35" s="14" t="s">
        <v>200</v>
      </c>
      <c r="B35" s="23">
        <v>27</v>
      </c>
      <c r="C35" s="23">
        <v>24</v>
      </c>
      <c r="D35" s="23">
        <v>27</v>
      </c>
      <c r="E35" s="43">
        <f>22+1+2</f>
        <v>25</v>
      </c>
      <c r="F35" s="37">
        <v>23</v>
      </c>
      <c r="G35" s="27">
        <f t="shared" si="0"/>
        <v>25.2</v>
      </c>
      <c r="H35" s="61" t="s">
        <v>1</v>
      </c>
      <c r="I35" s="38"/>
      <c r="J35" s="38"/>
      <c r="K35" s="61"/>
    </row>
    <row r="36" spans="1:11" x14ac:dyDescent="0.2">
      <c r="A36" s="14" t="s">
        <v>201</v>
      </c>
      <c r="B36" s="23">
        <v>226</v>
      </c>
      <c r="C36" s="23">
        <v>223</v>
      </c>
      <c r="D36" s="23">
        <v>209</v>
      </c>
      <c r="E36" s="43">
        <f>98+28+77</f>
        <v>203</v>
      </c>
      <c r="F36" s="37">
        <v>81</v>
      </c>
      <c r="G36" s="27">
        <f t="shared" si="0"/>
        <v>188.4</v>
      </c>
      <c r="H36" s="61" t="s">
        <v>152</v>
      </c>
      <c r="I36" s="38"/>
      <c r="J36" s="38"/>
      <c r="K36" s="61"/>
    </row>
    <row r="37" spans="1:11" x14ac:dyDescent="0.2">
      <c r="A37" s="38" t="s">
        <v>24</v>
      </c>
      <c r="B37" s="75">
        <v>38</v>
      </c>
      <c r="C37" s="75">
        <v>38</v>
      </c>
      <c r="D37" s="75">
        <v>37</v>
      </c>
      <c r="E37" s="42">
        <v>30</v>
      </c>
      <c r="F37" s="72">
        <v>42</v>
      </c>
      <c r="G37" s="27">
        <f t="shared" si="0"/>
        <v>37</v>
      </c>
      <c r="H37" s="61" t="s">
        <v>95</v>
      </c>
      <c r="I37" s="38"/>
      <c r="J37" s="38"/>
      <c r="K37" s="61"/>
    </row>
    <row r="38" spans="1:11" x14ac:dyDescent="0.2">
      <c r="A38" s="14" t="s">
        <v>74</v>
      </c>
      <c r="B38" s="23">
        <v>95</v>
      </c>
      <c r="C38" s="23">
        <v>87</v>
      </c>
      <c r="D38" s="23">
        <v>85</v>
      </c>
      <c r="E38" s="41">
        <v>80</v>
      </c>
      <c r="F38" s="37">
        <v>80</v>
      </c>
      <c r="G38" s="27">
        <f t="shared" si="0"/>
        <v>85.4</v>
      </c>
      <c r="H38" s="61" t="s">
        <v>4</v>
      </c>
      <c r="I38" s="18"/>
      <c r="J38" s="18"/>
      <c r="K38" s="61"/>
    </row>
    <row r="39" spans="1:11" x14ac:dyDescent="0.2">
      <c r="A39" s="14" t="s">
        <v>25</v>
      </c>
      <c r="B39" s="23">
        <v>21</v>
      </c>
      <c r="C39" s="23">
        <v>17</v>
      </c>
      <c r="D39" s="23">
        <v>17</v>
      </c>
      <c r="E39" s="41">
        <v>16</v>
      </c>
      <c r="F39" s="37">
        <v>14</v>
      </c>
      <c r="G39" s="27">
        <f t="shared" si="0"/>
        <v>17</v>
      </c>
      <c r="H39" s="61" t="s">
        <v>152</v>
      </c>
      <c r="I39" s="14"/>
      <c r="J39" s="14"/>
      <c r="K39" s="61"/>
    </row>
    <row r="40" spans="1:11" x14ac:dyDescent="0.2">
      <c r="A40" s="14" t="s">
        <v>26</v>
      </c>
      <c r="B40" s="23">
        <v>49</v>
      </c>
      <c r="C40" s="23">
        <v>50</v>
      </c>
      <c r="D40" s="23">
        <v>42</v>
      </c>
      <c r="E40" s="41">
        <v>40</v>
      </c>
      <c r="F40" s="73">
        <v>37</v>
      </c>
      <c r="G40" s="27">
        <f t="shared" si="0"/>
        <v>43.6</v>
      </c>
      <c r="H40" s="61" t="s">
        <v>1</v>
      </c>
      <c r="I40" s="18"/>
      <c r="J40" s="18"/>
      <c r="K40" s="61"/>
    </row>
    <row r="41" spans="1:11" x14ac:dyDescent="0.2">
      <c r="A41" s="14" t="s">
        <v>27</v>
      </c>
      <c r="B41" s="23">
        <v>66</v>
      </c>
      <c r="C41" s="23">
        <v>66</v>
      </c>
      <c r="D41" s="23">
        <v>61</v>
      </c>
      <c r="E41" s="41">
        <v>55</v>
      </c>
      <c r="F41" s="37">
        <v>51</v>
      </c>
      <c r="G41" s="27">
        <f t="shared" si="0"/>
        <v>59.8</v>
      </c>
      <c r="H41" s="61" t="s">
        <v>4</v>
      </c>
      <c r="I41" s="14"/>
      <c r="J41" s="14"/>
      <c r="K41" s="61"/>
    </row>
    <row r="42" spans="1:11" x14ac:dyDescent="0.2">
      <c r="A42" s="14" t="s">
        <v>28</v>
      </c>
      <c r="B42" s="23">
        <v>5</v>
      </c>
      <c r="C42" s="23">
        <v>5</v>
      </c>
      <c r="D42" s="23">
        <v>5</v>
      </c>
      <c r="E42" s="41">
        <v>5</v>
      </c>
      <c r="F42" s="37">
        <v>5</v>
      </c>
      <c r="G42" s="27">
        <f t="shared" si="0"/>
        <v>5</v>
      </c>
      <c r="H42" s="61" t="s">
        <v>95</v>
      </c>
      <c r="I42" s="14"/>
      <c r="J42" s="14"/>
      <c r="K42" s="61"/>
    </row>
    <row r="43" spans="1:11" x14ac:dyDescent="0.2">
      <c r="A43" s="14" t="s">
        <v>29</v>
      </c>
      <c r="B43" s="23">
        <v>89</v>
      </c>
      <c r="C43" s="23">
        <v>85</v>
      </c>
      <c r="D43" s="23">
        <v>89</v>
      </c>
      <c r="E43" s="41">
        <v>89</v>
      </c>
      <c r="F43" s="37">
        <v>84</v>
      </c>
      <c r="G43" s="27">
        <f t="shared" si="0"/>
        <v>87.2</v>
      </c>
      <c r="H43" s="61" t="s">
        <v>4</v>
      </c>
      <c r="I43" s="14"/>
      <c r="J43" s="14"/>
      <c r="K43" s="61"/>
    </row>
    <row r="44" spans="1:11" s="14" customFormat="1" ht="12.75" x14ac:dyDescent="0.2">
      <c r="A44" s="38" t="s">
        <v>165</v>
      </c>
      <c r="B44" s="23">
        <v>5</v>
      </c>
      <c r="C44" s="23">
        <v>0</v>
      </c>
      <c r="D44" s="23">
        <v>14</v>
      </c>
      <c r="E44" s="41">
        <v>13</v>
      </c>
      <c r="F44" s="37">
        <v>4</v>
      </c>
      <c r="G44" s="27">
        <f t="shared" si="0"/>
        <v>7.2</v>
      </c>
      <c r="H44" s="61" t="s">
        <v>153</v>
      </c>
      <c r="I44" s="38"/>
      <c r="J44" s="38"/>
      <c r="K44" s="61"/>
    </row>
    <row r="45" spans="1:11" s="14" customFormat="1" ht="12.75" x14ac:dyDescent="0.2">
      <c r="A45" s="38" t="s">
        <v>164</v>
      </c>
      <c r="B45" s="23"/>
      <c r="C45" s="23"/>
      <c r="D45" s="23"/>
      <c r="E45" s="41"/>
      <c r="F45" s="37">
        <v>6</v>
      </c>
      <c r="G45" s="27">
        <f t="shared" si="0"/>
        <v>6</v>
      </c>
      <c r="H45" s="61" t="s">
        <v>153</v>
      </c>
      <c r="I45" s="38"/>
      <c r="J45" s="38"/>
      <c r="K45" s="61"/>
    </row>
    <row r="46" spans="1:11" x14ac:dyDescent="0.2">
      <c r="A46" s="14" t="s">
        <v>71</v>
      </c>
      <c r="B46" s="23">
        <v>26</v>
      </c>
      <c r="C46" s="23">
        <v>25</v>
      </c>
      <c r="D46" s="23">
        <v>26</v>
      </c>
      <c r="E46" s="41">
        <v>22</v>
      </c>
      <c r="F46">
        <v>21</v>
      </c>
      <c r="G46" s="27">
        <f t="shared" si="0"/>
        <v>24</v>
      </c>
      <c r="H46" s="61" t="s">
        <v>152</v>
      </c>
      <c r="I46" s="18"/>
      <c r="J46" s="18"/>
      <c r="K46" s="61"/>
    </row>
    <row r="47" spans="1:11" x14ac:dyDescent="0.2">
      <c r="A47" s="14" t="s">
        <v>167</v>
      </c>
      <c r="E47" s="41"/>
      <c r="F47" s="37">
        <v>26</v>
      </c>
      <c r="G47" s="27">
        <f t="shared" si="0"/>
        <v>26</v>
      </c>
      <c r="H47" s="61" t="s">
        <v>152</v>
      </c>
      <c r="I47" s="18"/>
      <c r="J47" s="18"/>
      <c r="K47" s="61"/>
    </row>
    <row r="48" spans="1:11" x14ac:dyDescent="0.2">
      <c r="A48" s="14" t="s">
        <v>30</v>
      </c>
      <c r="B48" s="23">
        <v>51</v>
      </c>
      <c r="C48" s="23">
        <v>50</v>
      </c>
      <c r="D48" s="23">
        <v>49</v>
      </c>
      <c r="E48" s="41">
        <v>49</v>
      </c>
      <c r="F48" s="37">
        <v>42</v>
      </c>
      <c r="G48" s="27">
        <f t="shared" si="0"/>
        <v>48.2</v>
      </c>
      <c r="H48" s="61" t="s">
        <v>4</v>
      </c>
      <c r="I48" s="18"/>
      <c r="J48" s="18"/>
      <c r="K48" s="61"/>
    </row>
    <row r="49" spans="1:11" x14ac:dyDescent="0.2">
      <c r="A49" s="14" t="s">
        <v>31</v>
      </c>
      <c r="B49" s="23">
        <v>94</v>
      </c>
      <c r="C49" s="23">
        <v>87</v>
      </c>
      <c r="D49" s="23">
        <v>82</v>
      </c>
      <c r="E49" s="41">
        <v>78</v>
      </c>
      <c r="F49" s="37">
        <v>76</v>
      </c>
      <c r="G49" s="27">
        <f t="shared" si="0"/>
        <v>83.4</v>
      </c>
      <c r="H49" s="61" t="s">
        <v>4</v>
      </c>
      <c r="I49" s="18"/>
      <c r="J49" s="18"/>
      <c r="K49" s="61"/>
    </row>
    <row r="50" spans="1:11" x14ac:dyDescent="0.2">
      <c r="A50" s="14" t="s">
        <v>72</v>
      </c>
      <c r="B50" s="23">
        <v>26</v>
      </c>
      <c r="C50" s="23">
        <v>22</v>
      </c>
      <c r="D50" s="23">
        <v>21</v>
      </c>
      <c r="E50" s="41">
        <v>21</v>
      </c>
      <c r="F50" s="37">
        <v>20</v>
      </c>
      <c r="G50" s="27">
        <f t="shared" si="0"/>
        <v>22</v>
      </c>
      <c r="H50" s="61" t="s">
        <v>4</v>
      </c>
      <c r="I50" s="14"/>
      <c r="J50" s="14"/>
      <c r="K50" s="61"/>
    </row>
    <row r="51" spans="1:11" x14ac:dyDescent="0.2">
      <c r="A51" s="14" t="s">
        <v>123</v>
      </c>
      <c r="B51" s="23">
        <v>8</v>
      </c>
      <c r="C51" s="23">
        <v>7</v>
      </c>
      <c r="D51" s="23">
        <v>7</v>
      </c>
      <c r="E51" s="41">
        <v>8</v>
      </c>
      <c r="F51" s="37">
        <v>5</v>
      </c>
      <c r="G51" s="27">
        <f t="shared" si="0"/>
        <v>7</v>
      </c>
      <c r="H51" s="61" t="s">
        <v>1</v>
      </c>
      <c r="I51" s="18"/>
      <c r="J51" s="18"/>
      <c r="K51" s="61"/>
    </row>
    <row r="52" spans="1:11" x14ac:dyDescent="0.2">
      <c r="A52" s="14" t="s">
        <v>32</v>
      </c>
      <c r="B52" s="23">
        <v>60</v>
      </c>
      <c r="C52" s="23">
        <v>58</v>
      </c>
      <c r="D52" s="23">
        <v>56</v>
      </c>
      <c r="E52" s="41">
        <v>56</v>
      </c>
      <c r="F52" s="37">
        <v>49</v>
      </c>
      <c r="G52" s="27">
        <f t="shared" si="0"/>
        <v>55.8</v>
      </c>
      <c r="H52" s="61" t="s">
        <v>152</v>
      </c>
      <c r="I52" s="14"/>
      <c r="J52" s="14"/>
      <c r="K52" s="61"/>
    </row>
    <row r="53" spans="1:11" s="14" customFormat="1" ht="12.75" x14ac:dyDescent="0.2">
      <c r="A53" s="14" t="s">
        <v>101</v>
      </c>
      <c r="B53" s="23">
        <v>80</v>
      </c>
      <c r="C53" s="23">
        <v>77</v>
      </c>
      <c r="D53" s="23">
        <v>76</v>
      </c>
      <c r="E53" s="41">
        <v>75</v>
      </c>
      <c r="F53" s="37">
        <v>73</v>
      </c>
      <c r="G53" s="27">
        <f t="shared" si="0"/>
        <v>76.2</v>
      </c>
      <c r="H53" s="61" t="s">
        <v>4</v>
      </c>
      <c r="K53" s="61"/>
    </row>
    <row r="54" spans="1:11" x14ac:dyDescent="0.2">
      <c r="A54" s="14" t="s">
        <v>73</v>
      </c>
      <c r="B54" s="23">
        <v>30</v>
      </c>
      <c r="C54" s="23">
        <v>29</v>
      </c>
      <c r="D54" s="23">
        <v>27</v>
      </c>
      <c r="E54" s="41">
        <v>27</v>
      </c>
      <c r="F54" s="37">
        <v>26</v>
      </c>
      <c r="G54" s="27">
        <f t="shared" si="0"/>
        <v>27.8</v>
      </c>
      <c r="H54" s="61" t="s">
        <v>4</v>
      </c>
      <c r="I54" s="18"/>
      <c r="J54" s="18"/>
      <c r="K54" s="61"/>
    </row>
    <row r="55" spans="1:11" x14ac:dyDescent="0.2">
      <c r="A55" s="14" t="s">
        <v>33</v>
      </c>
      <c r="B55" s="23">
        <v>51</v>
      </c>
      <c r="C55" s="23">
        <v>51</v>
      </c>
      <c r="D55" s="23">
        <v>46</v>
      </c>
      <c r="E55" s="41">
        <v>46</v>
      </c>
      <c r="F55">
        <v>41</v>
      </c>
      <c r="G55" s="27">
        <f t="shared" si="0"/>
        <v>47</v>
      </c>
      <c r="H55" s="61" t="s">
        <v>4</v>
      </c>
      <c r="I55" s="14"/>
      <c r="J55" s="14"/>
      <c r="K55" s="61"/>
    </row>
    <row r="56" spans="1:11" x14ac:dyDescent="0.2">
      <c r="A56" s="14" t="s">
        <v>169</v>
      </c>
      <c r="E56" s="41"/>
      <c r="F56" s="37">
        <v>2</v>
      </c>
      <c r="G56" s="27">
        <f t="shared" si="0"/>
        <v>2</v>
      </c>
      <c r="H56" s="61" t="s">
        <v>153</v>
      </c>
      <c r="I56" s="14"/>
      <c r="J56" s="14"/>
      <c r="K56" s="61"/>
    </row>
    <row r="57" spans="1:11" x14ac:dyDescent="0.2">
      <c r="A57" s="14" t="s">
        <v>111</v>
      </c>
      <c r="B57" s="23">
        <v>241</v>
      </c>
      <c r="C57" s="23">
        <v>226</v>
      </c>
      <c r="D57" s="23">
        <v>223</v>
      </c>
      <c r="E57" s="41">
        <v>218</v>
      </c>
      <c r="F57" s="37">
        <v>215</v>
      </c>
      <c r="G57" s="27">
        <f t="shared" si="0"/>
        <v>224.6</v>
      </c>
      <c r="H57" s="61" t="s">
        <v>4</v>
      </c>
      <c r="I57" s="14"/>
      <c r="J57" s="14"/>
      <c r="K57" s="61"/>
    </row>
    <row r="58" spans="1:11" x14ac:dyDescent="0.2">
      <c r="A58" s="14" t="s">
        <v>41</v>
      </c>
      <c r="B58" s="23">
        <v>43</v>
      </c>
      <c r="C58" s="23">
        <v>42</v>
      </c>
      <c r="D58" s="23">
        <v>46</v>
      </c>
      <c r="E58" s="41">
        <v>47</v>
      </c>
      <c r="F58">
        <v>47</v>
      </c>
      <c r="G58" s="27">
        <f t="shared" si="0"/>
        <v>45</v>
      </c>
      <c r="H58" s="61" t="s">
        <v>1</v>
      </c>
      <c r="I58" s="14"/>
      <c r="J58" s="14"/>
      <c r="K58" s="61"/>
    </row>
    <row r="59" spans="1:11" x14ac:dyDescent="0.2">
      <c r="A59" s="14" t="s">
        <v>166</v>
      </c>
      <c r="E59" s="41"/>
      <c r="F59" s="37">
        <v>74</v>
      </c>
      <c r="G59" s="27">
        <f t="shared" si="0"/>
        <v>74</v>
      </c>
      <c r="H59" s="61" t="s">
        <v>152</v>
      </c>
      <c r="I59" s="14"/>
      <c r="J59" s="14"/>
      <c r="K59" s="61"/>
    </row>
    <row r="60" spans="1:11" x14ac:dyDescent="0.2">
      <c r="A60" s="14" t="s">
        <v>34</v>
      </c>
      <c r="B60" s="23">
        <v>66</v>
      </c>
      <c r="C60" s="23">
        <v>62</v>
      </c>
      <c r="D60" s="23">
        <v>68</v>
      </c>
      <c r="E60" s="41">
        <v>69</v>
      </c>
      <c r="F60" s="37">
        <v>62</v>
      </c>
      <c r="G60" s="27">
        <f t="shared" si="0"/>
        <v>65.400000000000006</v>
      </c>
      <c r="H60" s="61" t="s">
        <v>4</v>
      </c>
      <c r="I60" s="14"/>
      <c r="J60" s="14"/>
      <c r="K60" s="61"/>
    </row>
    <row r="61" spans="1:11" x14ac:dyDescent="0.2">
      <c r="A61" s="14" t="s">
        <v>107</v>
      </c>
      <c r="B61" s="23">
        <v>127</v>
      </c>
      <c r="C61" s="23">
        <v>128</v>
      </c>
      <c r="D61" s="23">
        <v>129</v>
      </c>
      <c r="E61" s="41">
        <v>125</v>
      </c>
      <c r="F61" s="37">
        <v>128</v>
      </c>
      <c r="G61" s="27">
        <f t="shared" si="0"/>
        <v>127.4</v>
      </c>
      <c r="H61" s="61" t="s">
        <v>4</v>
      </c>
      <c r="I61" s="14"/>
      <c r="J61" s="14"/>
      <c r="K61" s="61"/>
    </row>
    <row r="62" spans="1:11" x14ac:dyDescent="0.2">
      <c r="A62" s="14" t="s">
        <v>107</v>
      </c>
      <c r="B62" s="23">
        <v>8</v>
      </c>
      <c r="C62" s="23">
        <v>8</v>
      </c>
      <c r="D62" s="23">
        <v>8</v>
      </c>
      <c r="E62" s="41">
        <v>8</v>
      </c>
      <c r="F62" s="37">
        <v>7</v>
      </c>
      <c r="G62" s="27">
        <f t="shared" si="0"/>
        <v>7.8</v>
      </c>
      <c r="H62" s="61" t="s">
        <v>1</v>
      </c>
      <c r="I62" s="14"/>
      <c r="J62" s="14"/>
      <c r="K62" s="61"/>
    </row>
    <row r="63" spans="1:11" x14ac:dyDescent="0.2">
      <c r="A63" s="14" t="s">
        <v>35</v>
      </c>
      <c r="B63" s="23">
        <v>47</v>
      </c>
      <c r="C63" s="23">
        <v>46</v>
      </c>
      <c r="D63" s="23">
        <v>49</v>
      </c>
      <c r="E63" s="41">
        <v>45</v>
      </c>
      <c r="F63" s="37">
        <v>43</v>
      </c>
      <c r="G63" s="27">
        <f t="shared" si="0"/>
        <v>46</v>
      </c>
      <c r="H63" s="61" t="s">
        <v>152</v>
      </c>
      <c r="I63" s="18"/>
      <c r="J63" s="18"/>
      <c r="K63" s="61"/>
    </row>
    <row r="64" spans="1:11" x14ac:dyDescent="0.2">
      <c r="A64" s="14" t="s">
        <v>36</v>
      </c>
      <c r="B64" s="23">
        <v>159</v>
      </c>
      <c r="C64" s="23">
        <v>147</v>
      </c>
      <c r="D64" s="23">
        <v>148</v>
      </c>
      <c r="E64" s="41">
        <v>138</v>
      </c>
      <c r="F64" s="37">
        <v>122</v>
      </c>
      <c r="G64" s="27">
        <f t="shared" si="0"/>
        <v>142.80000000000001</v>
      </c>
      <c r="H64" s="61" t="s">
        <v>152</v>
      </c>
      <c r="I64" s="14"/>
      <c r="J64" s="14"/>
      <c r="K64" s="61"/>
    </row>
    <row r="65" spans="1:11" x14ac:dyDescent="0.2">
      <c r="A65" s="14" t="s">
        <v>37</v>
      </c>
      <c r="B65" s="23">
        <v>118</v>
      </c>
      <c r="C65" s="23">
        <v>120</v>
      </c>
      <c r="D65" s="23">
        <v>121</v>
      </c>
      <c r="E65" s="41">
        <v>108</v>
      </c>
      <c r="F65" s="37">
        <v>97</v>
      </c>
      <c r="G65" s="27">
        <f t="shared" si="0"/>
        <v>112.8</v>
      </c>
      <c r="H65" s="61" t="s">
        <v>152</v>
      </c>
      <c r="I65" s="14"/>
      <c r="J65" s="14"/>
      <c r="K65" s="61"/>
    </row>
    <row r="66" spans="1:11" x14ac:dyDescent="0.2">
      <c r="A66" s="14" t="s">
        <v>38</v>
      </c>
      <c r="B66" s="23">
        <v>70</v>
      </c>
      <c r="C66" s="23">
        <v>69</v>
      </c>
      <c r="D66" s="23">
        <v>67</v>
      </c>
      <c r="E66" s="41">
        <v>62</v>
      </c>
      <c r="F66" s="37">
        <v>62</v>
      </c>
      <c r="G66" s="27">
        <f t="shared" si="0"/>
        <v>66</v>
      </c>
      <c r="H66" s="61" t="s">
        <v>4</v>
      </c>
      <c r="I66" s="18"/>
      <c r="J66" s="18"/>
      <c r="K66" s="61"/>
    </row>
    <row r="67" spans="1:11" x14ac:dyDescent="0.2">
      <c r="A67" s="14" t="s">
        <v>39</v>
      </c>
      <c r="B67" s="23">
        <v>9</v>
      </c>
      <c r="C67" s="23">
        <v>9</v>
      </c>
      <c r="D67" s="23">
        <v>9</v>
      </c>
      <c r="E67" s="41">
        <v>8</v>
      </c>
      <c r="F67" s="37">
        <v>8</v>
      </c>
      <c r="G67" s="27">
        <f t="shared" si="0"/>
        <v>8.6</v>
      </c>
      <c r="H67" s="61" t="s">
        <v>140</v>
      </c>
      <c r="I67" s="14"/>
      <c r="J67" s="14"/>
      <c r="K67" s="61"/>
    </row>
    <row r="68" spans="1:11" x14ac:dyDescent="0.2">
      <c r="A68" s="14" t="s">
        <v>40</v>
      </c>
      <c r="B68" s="23">
        <v>39</v>
      </c>
      <c r="C68" s="23">
        <v>39</v>
      </c>
      <c r="D68" s="23">
        <v>37</v>
      </c>
      <c r="E68" s="44">
        <v>32</v>
      </c>
      <c r="F68" s="37">
        <v>29</v>
      </c>
      <c r="G68" s="27">
        <f t="shared" si="0"/>
        <v>35.200000000000003</v>
      </c>
      <c r="H68" s="61" t="s">
        <v>4</v>
      </c>
      <c r="I68" s="14"/>
      <c r="J68" s="14"/>
      <c r="K68" s="61"/>
    </row>
    <row r="69" spans="1:11" x14ac:dyDescent="0.2">
      <c r="A69" s="14" t="s">
        <v>42</v>
      </c>
      <c r="B69" s="23">
        <v>181</v>
      </c>
      <c r="C69" s="23">
        <v>178</v>
      </c>
      <c r="D69" s="23">
        <v>169</v>
      </c>
      <c r="E69" s="41">
        <v>173</v>
      </c>
      <c r="F69" s="37">
        <v>171</v>
      </c>
      <c r="G69" s="27">
        <f t="shared" si="0"/>
        <v>174.4</v>
      </c>
      <c r="H69" s="61" t="s">
        <v>4</v>
      </c>
      <c r="I69" s="14"/>
      <c r="J69" s="14"/>
      <c r="K69" s="61"/>
    </row>
    <row r="70" spans="1:11" x14ac:dyDescent="0.2">
      <c r="A70" s="14" t="s">
        <v>136</v>
      </c>
      <c r="B70" s="23">
        <v>9</v>
      </c>
      <c r="C70" s="23">
        <v>8</v>
      </c>
      <c r="D70" s="23">
        <v>7</v>
      </c>
      <c r="E70" s="41">
        <v>6</v>
      </c>
      <c r="F70" s="37">
        <v>6</v>
      </c>
      <c r="G70" s="27">
        <f t="shared" ref="G70:G106" si="1">AVERAGE(B70:F70)</f>
        <v>7.2</v>
      </c>
      <c r="H70" s="61" t="s">
        <v>4</v>
      </c>
      <c r="I70" s="14"/>
      <c r="J70" s="14"/>
      <c r="K70" s="61"/>
    </row>
    <row r="71" spans="1:11" x14ac:dyDescent="0.2">
      <c r="A71" s="14" t="s">
        <v>43</v>
      </c>
      <c r="B71" s="23">
        <v>106</v>
      </c>
      <c r="C71" s="23">
        <v>106</v>
      </c>
      <c r="D71" s="23">
        <v>96</v>
      </c>
      <c r="E71" s="41">
        <v>72</v>
      </c>
      <c r="F71" s="37">
        <v>55</v>
      </c>
      <c r="G71" s="27">
        <f t="shared" si="1"/>
        <v>87</v>
      </c>
      <c r="H71" s="61" t="s">
        <v>152</v>
      </c>
      <c r="I71" s="14"/>
      <c r="J71" s="14"/>
      <c r="K71" s="61"/>
    </row>
    <row r="72" spans="1:11" x14ac:dyDescent="0.2">
      <c r="A72" s="14" t="s">
        <v>44</v>
      </c>
      <c r="B72" s="23">
        <v>34</v>
      </c>
      <c r="C72" s="23">
        <v>32</v>
      </c>
      <c r="D72" s="23">
        <v>31</v>
      </c>
      <c r="E72" s="41">
        <v>28</v>
      </c>
      <c r="F72" s="37">
        <v>30</v>
      </c>
      <c r="G72" s="27">
        <f t="shared" si="1"/>
        <v>31</v>
      </c>
      <c r="H72" s="61" t="s">
        <v>4</v>
      </c>
      <c r="I72" s="14"/>
      <c r="J72" s="14"/>
      <c r="K72" s="61"/>
    </row>
    <row r="73" spans="1:11" x14ac:dyDescent="0.2">
      <c r="A73" s="14" t="s">
        <v>45</v>
      </c>
      <c r="B73" s="23">
        <v>33</v>
      </c>
      <c r="C73" s="23">
        <v>29</v>
      </c>
      <c r="D73" s="23">
        <v>28</v>
      </c>
      <c r="E73" s="41">
        <v>26</v>
      </c>
      <c r="F73" s="37">
        <v>27</v>
      </c>
      <c r="G73" s="27">
        <f t="shared" si="1"/>
        <v>28.6</v>
      </c>
      <c r="H73" s="61" t="s">
        <v>4</v>
      </c>
      <c r="I73" s="14"/>
      <c r="J73" s="14"/>
      <c r="K73" s="61"/>
    </row>
    <row r="74" spans="1:11" x14ac:dyDescent="0.2">
      <c r="A74" s="14" t="s">
        <v>108</v>
      </c>
      <c r="B74" s="23">
        <v>113</v>
      </c>
      <c r="C74" s="23">
        <v>107</v>
      </c>
      <c r="D74" s="23">
        <v>99</v>
      </c>
      <c r="E74" s="41">
        <v>92</v>
      </c>
      <c r="F74" s="37">
        <v>83</v>
      </c>
      <c r="G74" s="27">
        <f t="shared" si="1"/>
        <v>98.8</v>
      </c>
      <c r="H74" s="61" t="s">
        <v>4</v>
      </c>
      <c r="I74" s="14"/>
      <c r="J74" s="14"/>
      <c r="K74" s="61"/>
    </row>
    <row r="75" spans="1:11" x14ac:dyDescent="0.2">
      <c r="A75" s="14" t="s">
        <v>78</v>
      </c>
      <c r="B75" s="23">
        <v>13</v>
      </c>
      <c r="C75" s="23">
        <v>16</v>
      </c>
      <c r="D75" s="23">
        <v>15</v>
      </c>
      <c r="E75" s="41">
        <v>15</v>
      </c>
      <c r="F75" s="73">
        <v>15</v>
      </c>
      <c r="G75" s="27">
        <f t="shared" si="1"/>
        <v>14.8</v>
      </c>
      <c r="H75" s="61" t="s">
        <v>1</v>
      </c>
      <c r="I75" s="14"/>
      <c r="J75" s="14"/>
      <c r="K75" s="61"/>
    </row>
    <row r="76" spans="1:11" x14ac:dyDescent="0.2">
      <c r="A76" s="14" t="s">
        <v>46</v>
      </c>
      <c r="B76" s="23">
        <v>76</v>
      </c>
      <c r="C76" s="23">
        <v>75</v>
      </c>
      <c r="D76" s="23">
        <v>87</v>
      </c>
      <c r="E76" s="41">
        <v>73</v>
      </c>
      <c r="F76" s="37">
        <v>61</v>
      </c>
      <c r="G76" s="27">
        <f t="shared" si="1"/>
        <v>74.400000000000006</v>
      </c>
      <c r="H76" s="61" t="s">
        <v>152</v>
      </c>
      <c r="I76" s="18"/>
      <c r="J76" s="18"/>
      <c r="K76" s="61"/>
    </row>
    <row r="77" spans="1:11" x14ac:dyDescent="0.2">
      <c r="A77" s="14" t="s">
        <v>47</v>
      </c>
      <c r="B77" s="23">
        <v>123</v>
      </c>
      <c r="C77" s="23">
        <v>113</v>
      </c>
      <c r="D77" s="23">
        <v>107</v>
      </c>
      <c r="E77" s="41">
        <v>102</v>
      </c>
      <c r="F77" s="37">
        <v>100</v>
      </c>
      <c r="G77" s="27">
        <f t="shared" si="1"/>
        <v>109</v>
      </c>
      <c r="H77" s="61" t="s">
        <v>152</v>
      </c>
      <c r="I77" s="14"/>
      <c r="J77" s="14"/>
      <c r="K77" s="61"/>
    </row>
    <row r="78" spans="1:11" x14ac:dyDescent="0.2">
      <c r="A78" s="18" t="s">
        <v>103</v>
      </c>
      <c r="B78" s="23">
        <v>77</v>
      </c>
      <c r="C78" s="23">
        <v>75</v>
      </c>
      <c r="D78" s="23">
        <v>70</v>
      </c>
      <c r="E78" s="41">
        <f>48+9+14</f>
        <v>71</v>
      </c>
      <c r="F78" s="73">
        <f>44+9+15</f>
        <v>68</v>
      </c>
      <c r="G78" s="27">
        <f t="shared" si="1"/>
        <v>72.2</v>
      </c>
      <c r="H78" s="61" t="s">
        <v>1</v>
      </c>
      <c r="I78" s="18"/>
      <c r="J78" s="18"/>
      <c r="K78" s="61"/>
    </row>
    <row r="79" spans="1:11" x14ac:dyDescent="0.2">
      <c r="A79" s="14" t="s">
        <v>69</v>
      </c>
      <c r="B79" s="23">
        <v>33</v>
      </c>
      <c r="C79" s="23">
        <v>32</v>
      </c>
      <c r="D79" s="23">
        <v>34</v>
      </c>
      <c r="E79" s="41">
        <v>29</v>
      </c>
      <c r="F79" s="73">
        <v>29</v>
      </c>
      <c r="G79" s="27">
        <f t="shared" si="1"/>
        <v>31.4</v>
      </c>
      <c r="H79" s="61" t="s">
        <v>1</v>
      </c>
      <c r="I79" s="18"/>
      <c r="J79" s="18"/>
      <c r="K79" s="61"/>
    </row>
    <row r="80" spans="1:11" x14ac:dyDescent="0.2">
      <c r="A80" s="14" t="s">
        <v>119</v>
      </c>
      <c r="B80" s="23">
        <v>160</v>
      </c>
      <c r="C80" s="23">
        <v>152</v>
      </c>
      <c r="D80" s="23">
        <v>151</v>
      </c>
      <c r="E80" s="41">
        <v>142</v>
      </c>
      <c r="F80" s="37">
        <v>142</v>
      </c>
      <c r="G80" s="27">
        <f t="shared" si="1"/>
        <v>149.4</v>
      </c>
      <c r="H80" s="61" t="s">
        <v>4</v>
      </c>
      <c r="I80" s="14"/>
      <c r="J80" s="14"/>
      <c r="K80" s="61"/>
    </row>
    <row r="81" spans="1:11" x14ac:dyDescent="0.2">
      <c r="A81" s="14" t="s">
        <v>170</v>
      </c>
      <c r="B81" s="23">
        <f>75+415</f>
        <v>490</v>
      </c>
      <c r="C81" s="23">
        <f>75+415</f>
        <v>490</v>
      </c>
      <c r="D81" s="23">
        <f>60+410</f>
        <v>470</v>
      </c>
      <c r="E81" s="41">
        <f>33+347</f>
        <v>380</v>
      </c>
      <c r="F81" s="37">
        <v>294</v>
      </c>
      <c r="G81" s="27">
        <f t="shared" si="1"/>
        <v>424.8</v>
      </c>
      <c r="H81" s="61" t="s">
        <v>152</v>
      </c>
      <c r="I81" s="39"/>
      <c r="J81" s="39"/>
      <c r="K81" s="61"/>
    </row>
    <row r="82" spans="1:11" x14ac:dyDescent="0.2">
      <c r="A82" s="14" t="s">
        <v>48</v>
      </c>
      <c r="B82" s="23">
        <v>156</v>
      </c>
      <c r="C82" s="23">
        <v>157</v>
      </c>
      <c r="D82" s="23">
        <v>147</v>
      </c>
      <c r="E82" s="41">
        <v>147</v>
      </c>
      <c r="F82" s="36">
        <v>116</v>
      </c>
      <c r="G82" s="27">
        <f t="shared" si="1"/>
        <v>144.6</v>
      </c>
      <c r="H82" s="61" t="s">
        <v>152</v>
      </c>
      <c r="I82" s="18"/>
      <c r="J82" s="18"/>
      <c r="K82" s="61"/>
    </row>
    <row r="83" spans="1:11" x14ac:dyDescent="0.2">
      <c r="A83" s="14" t="s">
        <v>49</v>
      </c>
      <c r="B83" s="23">
        <v>55</v>
      </c>
      <c r="C83" s="23">
        <v>57</v>
      </c>
      <c r="D83" s="23">
        <v>53</v>
      </c>
      <c r="E83" s="41">
        <v>56</v>
      </c>
      <c r="F83" s="37">
        <v>50</v>
      </c>
      <c r="G83" s="27">
        <f t="shared" si="1"/>
        <v>54.2</v>
      </c>
      <c r="H83" s="61" t="s">
        <v>152</v>
      </c>
      <c r="I83" s="14"/>
      <c r="J83" s="14"/>
      <c r="K83" s="61"/>
    </row>
    <row r="84" spans="1:11" x14ac:dyDescent="0.2">
      <c r="A84" s="14" t="s">
        <v>50</v>
      </c>
      <c r="B84" s="23">
        <v>23</v>
      </c>
      <c r="C84" s="23">
        <v>23</v>
      </c>
      <c r="D84" s="23">
        <v>22</v>
      </c>
      <c r="E84" s="41">
        <v>19</v>
      </c>
      <c r="F84" s="37">
        <v>18</v>
      </c>
      <c r="G84" s="27">
        <f t="shared" si="1"/>
        <v>21</v>
      </c>
      <c r="H84" s="61" t="s">
        <v>4</v>
      </c>
      <c r="I84" s="14"/>
      <c r="J84" s="14"/>
      <c r="K84" s="61"/>
    </row>
    <row r="85" spans="1:11" x14ac:dyDescent="0.2">
      <c r="A85" s="14" t="s">
        <v>134</v>
      </c>
      <c r="B85" s="23">
        <v>21</v>
      </c>
      <c r="C85" s="23">
        <v>21</v>
      </c>
      <c r="D85" s="23">
        <v>37</v>
      </c>
      <c r="E85" s="41">
        <v>31</v>
      </c>
      <c r="F85" s="37">
        <v>20</v>
      </c>
      <c r="G85" s="27">
        <f t="shared" si="1"/>
        <v>26</v>
      </c>
      <c r="H85" s="61" t="s">
        <v>152</v>
      </c>
      <c r="I85" s="18"/>
      <c r="J85" s="18"/>
      <c r="K85" s="61"/>
    </row>
    <row r="86" spans="1:11" x14ac:dyDescent="0.2">
      <c r="A86" s="14" t="s">
        <v>113</v>
      </c>
      <c r="B86" s="23">
        <v>53</v>
      </c>
      <c r="C86" s="23">
        <v>51</v>
      </c>
      <c r="D86" s="23">
        <v>49</v>
      </c>
      <c r="E86" s="41">
        <v>48</v>
      </c>
      <c r="F86" s="37">
        <v>46</v>
      </c>
      <c r="G86" s="27">
        <f t="shared" si="1"/>
        <v>49.4</v>
      </c>
      <c r="H86" s="61" t="s">
        <v>4</v>
      </c>
      <c r="I86" s="18"/>
      <c r="J86" s="18"/>
      <c r="K86" s="61"/>
    </row>
    <row r="87" spans="1:11" x14ac:dyDescent="0.2">
      <c r="A87" s="14" t="s">
        <v>51</v>
      </c>
      <c r="B87" s="23">
        <v>72</v>
      </c>
      <c r="C87" s="23">
        <v>71</v>
      </c>
      <c r="D87" s="23">
        <v>74</v>
      </c>
      <c r="E87" s="42">
        <v>75</v>
      </c>
      <c r="F87" s="37">
        <v>74</v>
      </c>
      <c r="G87" s="27">
        <f t="shared" si="1"/>
        <v>73.2</v>
      </c>
      <c r="H87" s="61" t="s">
        <v>4</v>
      </c>
      <c r="I87" s="14"/>
      <c r="J87" s="14"/>
      <c r="K87" s="61"/>
    </row>
    <row r="88" spans="1:11" x14ac:dyDescent="0.2">
      <c r="A88" s="14" t="s">
        <v>65</v>
      </c>
      <c r="B88" s="23">
        <v>66</v>
      </c>
      <c r="C88" s="23">
        <v>64</v>
      </c>
      <c r="D88" s="23">
        <v>63</v>
      </c>
      <c r="E88" s="41">
        <v>61</v>
      </c>
      <c r="F88" s="37">
        <v>60</v>
      </c>
      <c r="G88" s="27">
        <f t="shared" si="1"/>
        <v>62.8</v>
      </c>
      <c r="H88" s="61" t="s">
        <v>4</v>
      </c>
      <c r="I88" s="14"/>
      <c r="J88" s="14"/>
      <c r="K88" s="61"/>
    </row>
    <row r="89" spans="1:11" x14ac:dyDescent="0.2">
      <c r="A89" s="14" t="s">
        <v>52</v>
      </c>
      <c r="B89" s="23">
        <v>39</v>
      </c>
      <c r="C89" s="23">
        <v>37</v>
      </c>
      <c r="D89" s="23">
        <v>37</v>
      </c>
      <c r="E89" s="41">
        <v>34</v>
      </c>
      <c r="F89" s="37">
        <v>34</v>
      </c>
      <c r="G89" s="27">
        <f t="shared" si="1"/>
        <v>36.200000000000003</v>
      </c>
      <c r="H89" s="61" t="s">
        <v>4</v>
      </c>
      <c r="I89" s="14"/>
      <c r="J89" s="14"/>
      <c r="K89" s="61"/>
    </row>
    <row r="90" spans="1:11" x14ac:dyDescent="0.2">
      <c r="A90" s="14" t="s">
        <v>125</v>
      </c>
      <c r="B90" s="23">
        <v>10</v>
      </c>
      <c r="C90" s="23">
        <v>10</v>
      </c>
      <c r="D90" s="23">
        <v>9</v>
      </c>
      <c r="E90" s="41">
        <v>9</v>
      </c>
      <c r="F90" s="37">
        <v>10</v>
      </c>
      <c r="G90" s="27">
        <f t="shared" si="1"/>
        <v>9.6</v>
      </c>
      <c r="H90" s="61" t="s">
        <v>1</v>
      </c>
      <c r="I90" s="14"/>
      <c r="J90" s="14"/>
      <c r="K90" s="61"/>
    </row>
    <row r="91" spans="1:11" x14ac:dyDescent="0.2">
      <c r="A91" s="14" t="s">
        <v>53</v>
      </c>
      <c r="B91" s="23">
        <v>122</v>
      </c>
      <c r="C91" s="23">
        <v>126</v>
      </c>
      <c r="D91" s="23">
        <v>121</v>
      </c>
      <c r="E91" s="41">
        <v>109</v>
      </c>
      <c r="F91" s="72">
        <v>106</v>
      </c>
      <c r="G91" s="27">
        <f t="shared" si="1"/>
        <v>116.8</v>
      </c>
      <c r="H91" s="61" t="s">
        <v>152</v>
      </c>
      <c r="I91" s="14"/>
      <c r="J91" s="14"/>
      <c r="K91" s="61"/>
    </row>
    <row r="92" spans="1:11" x14ac:dyDescent="0.2">
      <c r="A92" s="14" t="s">
        <v>54</v>
      </c>
      <c r="B92" s="23">
        <v>128</v>
      </c>
      <c r="C92" s="23">
        <v>125</v>
      </c>
      <c r="D92" s="23">
        <v>125</v>
      </c>
      <c r="E92" s="41">
        <v>120</v>
      </c>
      <c r="F92" s="37">
        <v>110</v>
      </c>
      <c r="G92" s="27">
        <f t="shared" si="1"/>
        <v>121.6</v>
      </c>
      <c r="H92" s="61" t="s">
        <v>4</v>
      </c>
      <c r="I92" s="14"/>
      <c r="J92" s="14"/>
      <c r="K92" s="61"/>
    </row>
    <row r="93" spans="1:11" x14ac:dyDescent="0.2">
      <c r="A93" s="14" t="s">
        <v>55</v>
      </c>
      <c r="B93" s="23">
        <v>99</v>
      </c>
      <c r="C93" s="23">
        <v>101</v>
      </c>
      <c r="D93" s="23">
        <v>97</v>
      </c>
      <c r="E93" s="41">
        <v>95</v>
      </c>
      <c r="F93" s="37">
        <v>92</v>
      </c>
      <c r="G93" s="27">
        <f t="shared" si="1"/>
        <v>96.8</v>
      </c>
      <c r="H93" s="61" t="s">
        <v>4</v>
      </c>
      <c r="I93" s="18"/>
      <c r="J93" s="18"/>
      <c r="K93" s="61"/>
    </row>
    <row r="94" spans="1:11" x14ac:dyDescent="0.2">
      <c r="A94" s="14" t="s">
        <v>94</v>
      </c>
      <c r="B94" s="23">
        <v>35</v>
      </c>
      <c r="C94" s="23">
        <v>32</v>
      </c>
      <c r="D94" s="23">
        <v>35</v>
      </c>
      <c r="E94" s="41">
        <v>28</v>
      </c>
      <c r="F94" s="37">
        <v>29</v>
      </c>
      <c r="G94" s="27">
        <f t="shared" si="1"/>
        <v>31.8</v>
      </c>
      <c r="H94" s="61" t="s">
        <v>95</v>
      </c>
      <c r="I94" s="39"/>
      <c r="J94" s="39"/>
      <c r="K94" s="61"/>
    </row>
    <row r="95" spans="1:11" x14ac:dyDescent="0.2">
      <c r="A95" s="14" t="s">
        <v>56</v>
      </c>
      <c r="B95" s="23">
        <v>128</v>
      </c>
      <c r="C95" s="23">
        <v>130</v>
      </c>
      <c r="D95" s="23">
        <v>127</v>
      </c>
      <c r="E95" s="41">
        <v>112</v>
      </c>
      <c r="F95" s="37">
        <v>96</v>
      </c>
      <c r="G95" s="27">
        <f t="shared" si="1"/>
        <v>118.6</v>
      </c>
      <c r="H95" s="61" t="s">
        <v>152</v>
      </c>
      <c r="I95" s="14"/>
      <c r="J95" s="14"/>
      <c r="K95" s="61"/>
    </row>
    <row r="96" spans="1:11" x14ac:dyDescent="0.2">
      <c r="A96" s="14" t="s">
        <v>92</v>
      </c>
      <c r="B96" s="23">
        <v>33</v>
      </c>
      <c r="C96" s="23">
        <v>36</v>
      </c>
      <c r="D96" s="23">
        <v>34</v>
      </c>
      <c r="E96" s="41">
        <v>33</v>
      </c>
      <c r="F96" s="73">
        <v>34</v>
      </c>
      <c r="G96" s="27">
        <f t="shared" si="1"/>
        <v>34</v>
      </c>
      <c r="H96" s="61" t="s">
        <v>1</v>
      </c>
      <c r="I96" s="14"/>
      <c r="J96" s="14"/>
      <c r="K96" s="61"/>
    </row>
    <row r="97" spans="1:11" x14ac:dyDescent="0.2">
      <c r="A97" s="14" t="s">
        <v>57</v>
      </c>
      <c r="B97" s="23">
        <v>38</v>
      </c>
      <c r="C97" s="23">
        <v>38</v>
      </c>
      <c r="D97" s="23">
        <v>37</v>
      </c>
      <c r="E97" s="41">
        <v>35</v>
      </c>
      <c r="F97" s="37">
        <v>28</v>
      </c>
      <c r="G97" s="27">
        <f t="shared" si="1"/>
        <v>35.200000000000003</v>
      </c>
      <c r="H97" s="61" t="s">
        <v>152</v>
      </c>
      <c r="I97" s="14"/>
      <c r="J97" s="14"/>
      <c r="K97" s="61"/>
    </row>
    <row r="98" spans="1:11" x14ac:dyDescent="0.2">
      <c r="A98" s="14" t="s">
        <v>58</v>
      </c>
      <c r="B98" s="23">
        <v>127</v>
      </c>
      <c r="C98" s="23">
        <v>126</v>
      </c>
      <c r="D98" s="23">
        <v>118</v>
      </c>
      <c r="E98" s="41">
        <v>119</v>
      </c>
      <c r="F98" s="37">
        <v>110</v>
      </c>
      <c r="G98" s="27">
        <f t="shared" si="1"/>
        <v>120</v>
      </c>
      <c r="H98" s="61" t="s">
        <v>152</v>
      </c>
      <c r="I98" s="14"/>
      <c r="J98" s="14"/>
      <c r="K98" s="61"/>
    </row>
    <row r="99" spans="1:11" x14ac:dyDescent="0.2">
      <c r="A99" s="14" t="s">
        <v>59</v>
      </c>
      <c r="B99" s="23">
        <v>18</v>
      </c>
      <c r="C99" s="23">
        <v>18</v>
      </c>
      <c r="D99" s="23">
        <v>16</v>
      </c>
      <c r="E99" s="41">
        <v>15</v>
      </c>
      <c r="F99">
        <v>17</v>
      </c>
      <c r="G99" s="27">
        <f t="shared" si="1"/>
        <v>16.8</v>
      </c>
      <c r="H99" s="61" t="s">
        <v>1</v>
      </c>
      <c r="I99" s="18"/>
      <c r="J99" s="18"/>
      <c r="K99" s="61"/>
    </row>
    <row r="100" spans="1:11" x14ac:dyDescent="0.2">
      <c r="A100" s="14" t="s">
        <v>79</v>
      </c>
      <c r="B100" s="23">
        <v>6</v>
      </c>
      <c r="C100" s="23">
        <v>7</v>
      </c>
      <c r="D100" s="23">
        <v>6</v>
      </c>
      <c r="E100" s="41">
        <v>5</v>
      </c>
      <c r="F100" s="73">
        <v>5</v>
      </c>
      <c r="G100" s="27">
        <f t="shared" si="1"/>
        <v>5.8</v>
      </c>
      <c r="H100" s="61" t="s">
        <v>1</v>
      </c>
      <c r="I100" s="14"/>
      <c r="J100" s="14"/>
      <c r="K100" s="61"/>
    </row>
    <row r="101" spans="1:11" x14ac:dyDescent="0.2">
      <c r="A101" s="14" t="s">
        <v>60</v>
      </c>
      <c r="B101" s="23">
        <v>89</v>
      </c>
      <c r="C101" s="23">
        <v>81</v>
      </c>
      <c r="D101" s="23">
        <v>81</v>
      </c>
      <c r="E101" s="41">
        <v>80</v>
      </c>
      <c r="F101" s="37">
        <v>78</v>
      </c>
      <c r="G101" s="27">
        <f t="shared" si="1"/>
        <v>81.8</v>
      </c>
      <c r="H101" s="61" t="s">
        <v>4</v>
      </c>
      <c r="I101" s="14"/>
      <c r="J101" s="14"/>
      <c r="K101" s="61"/>
    </row>
    <row r="102" spans="1:11" x14ac:dyDescent="0.2">
      <c r="A102" s="14" t="s">
        <v>61</v>
      </c>
      <c r="B102" s="23">
        <v>51</v>
      </c>
      <c r="C102" s="23">
        <v>55</v>
      </c>
      <c r="D102" s="23">
        <v>52</v>
      </c>
      <c r="E102" s="41">
        <v>52</v>
      </c>
      <c r="F102" s="37">
        <v>49</v>
      </c>
      <c r="G102" s="27">
        <f t="shared" si="1"/>
        <v>51.8</v>
      </c>
      <c r="H102" s="61" t="s">
        <v>95</v>
      </c>
      <c r="I102" s="18"/>
      <c r="J102" s="18"/>
      <c r="K102" s="61"/>
    </row>
    <row r="103" spans="1:11" x14ac:dyDescent="0.2">
      <c r="A103" s="14" t="s">
        <v>62</v>
      </c>
      <c r="B103" s="23">
        <v>68</v>
      </c>
      <c r="C103" s="23">
        <v>61</v>
      </c>
      <c r="D103" s="23">
        <v>60</v>
      </c>
      <c r="E103" s="41">
        <v>61</v>
      </c>
      <c r="F103" s="37">
        <v>61</v>
      </c>
      <c r="G103" s="27">
        <f t="shared" si="1"/>
        <v>62.2</v>
      </c>
      <c r="H103" s="61" t="s">
        <v>4</v>
      </c>
      <c r="I103" s="14"/>
      <c r="J103" s="14"/>
      <c r="K103" s="61"/>
    </row>
    <row r="104" spans="1:11" x14ac:dyDescent="0.2">
      <c r="A104" s="14" t="s">
        <v>109</v>
      </c>
      <c r="B104" s="23">
        <v>87</v>
      </c>
      <c r="C104" s="23">
        <v>85</v>
      </c>
      <c r="D104" s="23">
        <v>86</v>
      </c>
      <c r="E104" s="41">
        <v>82</v>
      </c>
      <c r="F104" s="37">
        <v>75</v>
      </c>
      <c r="G104" s="27">
        <f t="shared" si="1"/>
        <v>83</v>
      </c>
      <c r="H104" s="61" t="s">
        <v>152</v>
      </c>
      <c r="I104" s="14"/>
      <c r="J104" s="14"/>
      <c r="K104" s="61"/>
    </row>
    <row r="105" spans="1:11" x14ac:dyDescent="0.2">
      <c r="A105" s="14" t="s">
        <v>63</v>
      </c>
      <c r="B105" s="23">
        <v>182</v>
      </c>
      <c r="C105" s="23">
        <v>187</v>
      </c>
      <c r="D105" s="23">
        <v>181</v>
      </c>
      <c r="E105" s="41">
        <v>169</v>
      </c>
      <c r="F105" s="37">
        <v>149</v>
      </c>
      <c r="G105" s="27">
        <f t="shared" si="1"/>
        <v>173.6</v>
      </c>
      <c r="H105" s="61" t="s">
        <v>152</v>
      </c>
      <c r="I105" s="18"/>
      <c r="J105" s="18"/>
      <c r="K105" s="61"/>
    </row>
    <row r="106" spans="1:11" x14ac:dyDescent="0.2">
      <c r="A106" s="14" t="s">
        <v>64</v>
      </c>
      <c r="B106" s="23">
        <v>46</v>
      </c>
      <c r="C106" s="23">
        <v>42</v>
      </c>
      <c r="D106" s="23">
        <v>38</v>
      </c>
      <c r="E106" s="41">
        <v>37</v>
      </c>
      <c r="F106" s="37">
        <v>34</v>
      </c>
      <c r="G106" s="27">
        <f t="shared" si="1"/>
        <v>39.4</v>
      </c>
      <c r="H106" s="61" t="s">
        <v>118</v>
      </c>
      <c r="I106" s="14"/>
      <c r="J106" s="14"/>
      <c r="K106" s="61"/>
    </row>
    <row r="107" spans="1:11" x14ac:dyDescent="0.2">
      <c r="A107" s="65" t="s">
        <v>110</v>
      </c>
      <c r="B107" s="66">
        <f>SUM(B5:B106)</f>
        <v>7042</v>
      </c>
      <c r="C107" s="66">
        <f>SUM(C5:C106)</f>
        <v>6880</v>
      </c>
      <c r="D107" s="66">
        <f>SUM(D5:D106)</f>
        <v>6710</v>
      </c>
      <c r="E107" s="66">
        <f>SUM(E5:E106)</f>
        <v>6353</v>
      </c>
      <c r="F107" s="66">
        <f>SUM(F5:F106)</f>
        <v>5910</v>
      </c>
      <c r="G107" s="64"/>
      <c r="H107" s="61"/>
      <c r="J107" s="14"/>
      <c r="K107" s="61"/>
    </row>
    <row r="108" spans="1:11" x14ac:dyDescent="0.2">
      <c r="G108" s="19"/>
      <c r="H108" s="24"/>
    </row>
    <row r="109" spans="1:11" x14ac:dyDescent="0.2">
      <c r="A109" s="104" t="s">
        <v>203</v>
      </c>
      <c r="B109" s="105">
        <v>20130101</v>
      </c>
      <c r="C109" s="105">
        <v>201304101</v>
      </c>
      <c r="D109" s="105">
        <v>20130701</v>
      </c>
      <c r="E109" s="105">
        <v>20131001</v>
      </c>
      <c r="F109" s="105">
        <v>20140101</v>
      </c>
      <c r="G109" s="24"/>
      <c r="H109" s="24"/>
    </row>
    <row r="110" spans="1:11" x14ac:dyDescent="0.2">
      <c r="A110" s="104" t="s">
        <v>202</v>
      </c>
      <c r="B110" s="105">
        <f>SUM(B111:B114)</f>
        <v>7042</v>
      </c>
      <c r="C110" s="105">
        <f t="shared" ref="C110:F110" si="2">SUM(C111:C114)</f>
        <v>6880</v>
      </c>
      <c r="D110" s="105">
        <f t="shared" si="2"/>
        <v>6710</v>
      </c>
      <c r="E110" s="105">
        <f t="shared" si="2"/>
        <v>6353</v>
      </c>
      <c r="F110" s="105">
        <f t="shared" si="2"/>
        <v>5910</v>
      </c>
      <c r="G110" s="24"/>
      <c r="H110" s="24"/>
    </row>
    <row r="111" spans="1:11" x14ac:dyDescent="0.2">
      <c r="A111" s="102" t="s">
        <v>155</v>
      </c>
      <c r="B111" s="101">
        <v>5759</v>
      </c>
      <c r="C111" s="101">
        <v>5612</v>
      </c>
      <c r="D111" s="101">
        <v>5457</v>
      </c>
      <c r="E111" s="101">
        <v>4291</v>
      </c>
      <c r="F111" s="103">
        <v>2523</v>
      </c>
      <c r="G111" s="24"/>
      <c r="H111" s="24"/>
    </row>
    <row r="112" spans="1:11" x14ac:dyDescent="0.2">
      <c r="A112" s="102" t="s">
        <v>156</v>
      </c>
      <c r="B112" s="101">
        <v>501</v>
      </c>
      <c r="C112" s="101">
        <v>496</v>
      </c>
      <c r="D112" s="101">
        <v>490</v>
      </c>
      <c r="E112" s="101">
        <v>428</v>
      </c>
      <c r="F112" s="96">
        <v>207</v>
      </c>
      <c r="G112" s="24"/>
      <c r="H112" s="24"/>
    </row>
    <row r="113" spans="1:8" x14ac:dyDescent="0.2">
      <c r="A113" s="102" t="s">
        <v>157</v>
      </c>
      <c r="B113" s="101">
        <v>782</v>
      </c>
      <c r="C113" s="101">
        <v>772</v>
      </c>
      <c r="D113" s="101">
        <v>763</v>
      </c>
      <c r="E113" s="101">
        <v>740</v>
      </c>
      <c r="F113" s="96">
        <v>731</v>
      </c>
      <c r="G113" s="24"/>
      <c r="H113" s="24"/>
    </row>
    <row r="114" spans="1:8" x14ac:dyDescent="0.2">
      <c r="A114" s="102" t="s">
        <v>199</v>
      </c>
      <c r="B114" s="101" t="s">
        <v>158</v>
      </c>
      <c r="C114" s="101" t="s">
        <v>158</v>
      </c>
      <c r="D114" s="101" t="s">
        <v>158</v>
      </c>
      <c r="E114" s="101">
        <v>894</v>
      </c>
      <c r="F114" s="103">
        <v>2449</v>
      </c>
      <c r="G114" s="24"/>
      <c r="H114" s="24"/>
    </row>
    <row r="115" spans="1:8" x14ac:dyDescent="0.2">
      <c r="A115" s="100"/>
      <c r="B115" s="67"/>
      <c r="C115" s="67"/>
      <c r="D115" s="67"/>
      <c r="E115" s="67"/>
      <c r="F115" s="67"/>
      <c r="H115" s="24"/>
    </row>
    <row r="116" spans="1:8" x14ac:dyDescent="0.2">
      <c r="H116" s="24"/>
    </row>
    <row r="117" spans="1:8" x14ac:dyDescent="0.2">
      <c r="H117" s="24"/>
    </row>
  </sheetData>
  <autoFilter ref="A4:H107">
    <sortState ref="A5:G106">
      <sortCondition ref="A4:A106"/>
    </sortState>
  </autoFilter>
  <phoneticPr fontId="0" type="noConversion"/>
  <printOptions gridLines="1"/>
  <pageMargins left="0.39370078740157483" right="0.15748031496062992" top="0.98425196850393704" bottom="0.98425196850393704" header="0.51181102362204722" footer="0.51181102362204722"/>
  <pageSetup paperSize="9" scale="90" orientation="portrait" horizontalDpi="300" verticalDpi="300" r:id="rId1"/>
  <headerFooter differentOddEven="1" alignWithMargins="0">
    <oddHeader>&amp;L&amp;"Verdana,Normal"&amp;8TALTIDNINGSNÄMNDEN&amp;RAntal abonnenter - 2013-07-01</oddHeader>
    <oddFooter>&amp;Cabonnenter - jämförelse - volymutveckling 1.7 .2013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4"/>
  <sheetViews>
    <sheetView showGridLines="0" zoomScaleNormal="100" zoomScaleSheetLayoutView="100" workbookViewId="0">
      <selection activeCell="L146" sqref="L146"/>
    </sheetView>
  </sheetViews>
  <sheetFormatPr defaultColWidth="10.28515625" defaultRowHeight="15.75" customHeight="1" x14ac:dyDescent="0.25"/>
  <cols>
    <col min="1" max="1" width="10.85546875" style="5" customWidth="1"/>
    <col min="2" max="2" width="7.42578125" style="6" bestFit="1" customWidth="1"/>
    <col min="3" max="16384" width="10.28515625" style="2"/>
  </cols>
  <sheetData>
    <row r="1" spans="1:2" s="4" customFormat="1" ht="15.75" customHeight="1" x14ac:dyDescent="0.25">
      <c r="A1" s="3" t="s">
        <v>81</v>
      </c>
      <c r="B1" s="10"/>
    </row>
    <row r="3" spans="1:2" ht="15.75" customHeight="1" x14ac:dyDescent="0.25">
      <c r="A3" s="5" t="s">
        <v>83</v>
      </c>
    </row>
    <row r="4" spans="1:2" ht="15.75" customHeight="1" x14ac:dyDescent="0.25">
      <c r="A4" s="5" t="s">
        <v>82</v>
      </c>
    </row>
    <row r="6" spans="1:2" ht="15.75" customHeight="1" x14ac:dyDescent="0.25">
      <c r="A6" s="7" t="s">
        <v>122</v>
      </c>
      <c r="B6" s="8">
        <v>67</v>
      </c>
    </row>
    <row r="7" spans="1:2" ht="15.75" customHeight="1" x14ac:dyDescent="0.25">
      <c r="A7" s="7" t="s">
        <v>124</v>
      </c>
      <c r="B7" s="8">
        <v>67</v>
      </c>
    </row>
    <row r="8" spans="1:2" ht="15.75" customHeight="1" x14ac:dyDescent="0.25">
      <c r="A8" s="11" t="s">
        <v>126</v>
      </c>
      <c r="B8" s="8">
        <v>66</v>
      </c>
    </row>
    <row r="9" spans="1:2" ht="15.75" customHeight="1" x14ac:dyDescent="0.25">
      <c r="A9" s="7" t="s">
        <v>128</v>
      </c>
      <c r="B9" s="8">
        <v>66</v>
      </c>
    </row>
    <row r="10" spans="1:2" ht="15.75" customHeight="1" x14ac:dyDescent="0.25">
      <c r="A10" s="7" t="s">
        <v>129</v>
      </c>
      <c r="B10" s="8">
        <v>66</v>
      </c>
    </row>
    <row r="11" spans="1:2" ht="15.75" customHeight="1" x14ac:dyDescent="0.25">
      <c r="A11" s="11" t="s">
        <v>130</v>
      </c>
      <c r="B11" s="8">
        <v>66</v>
      </c>
    </row>
    <row r="12" spans="1:2" ht="15.75" customHeight="1" x14ac:dyDescent="0.25">
      <c r="A12" s="11" t="s">
        <v>131</v>
      </c>
      <c r="B12" s="8">
        <v>66</v>
      </c>
    </row>
    <row r="13" spans="1:2" ht="15.75" customHeight="1" x14ac:dyDescent="0.25">
      <c r="A13" s="11" t="s">
        <v>132</v>
      </c>
      <c r="B13" s="8">
        <v>66</v>
      </c>
    </row>
    <row r="14" spans="1:2" ht="15.75" customHeight="1" x14ac:dyDescent="0.25">
      <c r="A14" s="11" t="s">
        <v>133</v>
      </c>
      <c r="B14" s="8">
        <v>65</v>
      </c>
    </row>
    <row r="15" spans="1:2" ht="15.75" customHeight="1" x14ac:dyDescent="0.25">
      <c r="A15" s="11" t="s">
        <v>137</v>
      </c>
      <c r="B15" s="8">
        <v>65</v>
      </c>
    </row>
    <row r="16" spans="1:2" ht="15.75" customHeight="1" x14ac:dyDescent="0.25">
      <c r="A16" s="11" t="s">
        <v>138</v>
      </c>
      <c r="B16" s="8">
        <v>65</v>
      </c>
    </row>
    <row r="17" spans="1:3" ht="15.75" customHeight="1" x14ac:dyDescent="0.25">
      <c r="A17" s="11" t="s">
        <v>139</v>
      </c>
      <c r="B17" s="8">
        <v>65</v>
      </c>
    </row>
    <row r="18" spans="1:3" ht="15.75" customHeight="1" x14ac:dyDescent="0.25">
      <c r="A18" s="11" t="s">
        <v>142</v>
      </c>
      <c r="B18" s="8">
        <v>65</v>
      </c>
    </row>
    <row r="19" spans="1:3" ht="15.75" customHeight="1" x14ac:dyDescent="0.25">
      <c r="A19" s="11" t="s">
        <v>145</v>
      </c>
      <c r="B19" s="8">
        <v>65</v>
      </c>
    </row>
    <row r="20" spans="1:3" s="9" customFormat="1" ht="15.75" customHeight="1" x14ac:dyDescent="0.2">
      <c r="A20" s="11" t="s">
        <v>148</v>
      </c>
      <c r="B20" s="8">
        <v>65</v>
      </c>
    </row>
    <row r="21" spans="1:3" s="9" customFormat="1" ht="15.75" customHeight="1" x14ac:dyDescent="0.2">
      <c r="A21" s="11" t="s">
        <v>151</v>
      </c>
      <c r="B21" s="8">
        <v>56</v>
      </c>
    </row>
    <row r="22" spans="1:3" s="9" customFormat="1" ht="15.75" customHeight="1" x14ac:dyDescent="0.2">
      <c r="A22" s="11" t="s">
        <v>183</v>
      </c>
      <c r="B22" s="8">
        <v>39</v>
      </c>
    </row>
    <row r="23" spans="1:3" s="9" customFormat="1" ht="15.75" customHeight="1" x14ac:dyDescent="0.2">
      <c r="A23" s="7"/>
      <c r="B23" s="8"/>
    </row>
    <row r="24" spans="1:3" s="9" customFormat="1" ht="15.75" customHeight="1" x14ac:dyDescent="0.2">
      <c r="A24" s="7"/>
      <c r="B24" s="8"/>
    </row>
    <row r="25" spans="1:3" ht="15.75" customHeight="1" x14ac:dyDescent="0.25">
      <c r="A25" s="5" t="s">
        <v>84</v>
      </c>
    </row>
    <row r="27" spans="1:3" ht="15.75" customHeight="1" x14ac:dyDescent="0.25">
      <c r="A27" s="11" t="s">
        <v>122</v>
      </c>
      <c r="B27" s="8">
        <v>7102</v>
      </c>
      <c r="C27" s="1"/>
    </row>
    <row r="28" spans="1:3" ht="15.75" customHeight="1" x14ac:dyDescent="0.25">
      <c r="A28" s="11" t="s">
        <v>124</v>
      </c>
      <c r="B28" s="8">
        <v>7038</v>
      </c>
    </row>
    <row r="29" spans="1:3" ht="15.75" customHeight="1" x14ac:dyDescent="0.25">
      <c r="A29" s="11" t="s">
        <v>126</v>
      </c>
      <c r="B29" s="8">
        <v>6987</v>
      </c>
    </row>
    <row r="30" spans="1:3" ht="15.75" customHeight="1" x14ac:dyDescent="0.25">
      <c r="A30" s="11" t="s">
        <v>128</v>
      </c>
      <c r="B30" s="8">
        <v>6906</v>
      </c>
    </row>
    <row r="31" spans="1:3" ht="15.75" customHeight="1" x14ac:dyDescent="0.25">
      <c r="A31" s="11" t="s">
        <v>129</v>
      </c>
      <c r="B31" s="8">
        <v>6810</v>
      </c>
    </row>
    <row r="32" spans="1:3" ht="15.75" customHeight="1" x14ac:dyDescent="0.25">
      <c r="A32" s="11" t="s">
        <v>130</v>
      </c>
      <c r="B32" s="8">
        <v>6692</v>
      </c>
    </row>
    <row r="33" spans="1:2" ht="15.75" customHeight="1" x14ac:dyDescent="0.25">
      <c r="A33" s="11" t="s">
        <v>131</v>
      </c>
      <c r="B33" s="8">
        <v>6554</v>
      </c>
    </row>
    <row r="34" spans="1:2" ht="15.75" customHeight="1" x14ac:dyDescent="0.25">
      <c r="A34" s="11" t="s">
        <v>132</v>
      </c>
      <c r="B34" s="8">
        <v>6473</v>
      </c>
    </row>
    <row r="35" spans="1:2" ht="15.75" customHeight="1" x14ac:dyDescent="0.25">
      <c r="A35" s="11" t="s">
        <v>133</v>
      </c>
      <c r="B35" s="8">
        <v>6279</v>
      </c>
    </row>
    <row r="36" spans="1:2" ht="15.75" customHeight="1" x14ac:dyDescent="0.25">
      <c r="A36" s="11" t="s">
        <v>137</v>
      </c>
      <c r="B36" s="8">
        <v>6218</v>
      </c>
    </row>
    <row r="37" spans="1:2" ht="15.75" customHeight="1" x14ac:dyDescent="0.25">
      <c r="A37" s="11" t="s">
        <v>138</v>
      </c>
      <c r="B37" s="8">
        <v>6037</v>
      </c>
    </row>
    <row r="38" spans="1:2" ht="15.75" customHeight="1" x14ac:dyDescent="0.25">
      <c r="A38" s="11" t="s">
        <v>139</v>
      </c>
      <c r="B38" s="8">
        <v>5909</v>
      </c>
    </row>
    <row r="39" spans="1:2" ht="15.75" customHeight="1" x14ac:dyDescent="0.25">
      <c r="A39" s="12" t="s">
        <v>143</v>
      </c>
      <c r="B39" s="8">
        <v>5759</v>
      </c>
    </row>
    <row r="40" spans="1:2" ht="15.75" customHeight="1" x14ac:dyDescent="0.25">
      <c r="A40" s="12" t="s">
        <v>146</v>
      </c>
      <c r="B40" s="8">
        <v>5612</v>
      </c>
    </row>
    <row r="41" spans="1:2" s="9" customFormat="1" ht="15.75" customHeight="1" x14ac:dyDescent="0.2">
      <c r="A41" s="12" t="s">
        <v>148</v>
      </c>
      <c r="B41" s="8">
        <v>5457</v>
      </c>
    </row>
    <row r="42" spans="1:2" s="9" customFormat="1" ht="15.75" customHeight="1" x14ac:dyDescent="0.2">
      <c r="A42" s="12" t="s">
        <v>151</v>
      </c>
      <c r="B42" s="8">
        <v>4291</v>
      </c>
    </row>
    <row r="43" spans="1:2" s="9" customFormat="1" ht="15.75" customHeight="1" x14ac:dyDescent="0.2">
      <c r="A43" s="12" t="s">
        <v>183</v>
      </c>
      <c r="B43" s="8">
        <v>2523</v>
      </c>
    </row>
    <row r="44" spans="1:2" s="9" customFormat="1" ht="15.75" customHeight="1" x14ac:dyDescent="0.2">
      <c r="A44" s="7"/>
      <c r="B44" s="8"/>
    </row>
    <row r="45" spans="1:2" s="9" customFormat="1" ht="15.75" customHeight="1" x14ac:dyDescent="0.2">
      <c r="A45" s="7"/>
      <c r="B45" s="8"/>
    </row>
    <row r="46" spans="1:2" s="9" customFormat="1" ht="15.75" customHeight="1" x14ac:dyDescent="0.2">
      <c r="A46" s="7"/>
      <c r="B46" s="8"/>
    </row>
    <row r="47" spans="1:2" s="9" customFormat="1" ht="15.75" customHeight="1" x14ac:dyDescent="0.2">
      <c r="A47" s="5" t="s">
        <v>180</v>
      </c>
      <c r="B47" s="6"/>
    </row>
    <row r="48" spans="1:2" s="9" customFormat="1" ht="15.75" customHeight="1" x14ac:dyDescent="0.2">
      <c r="A48" s="5" t="s">
        <v>85</v>
      </c>
      <c r="B48" s="6"/>
    </row>
    <row r="49" spans="1:2" s="9" customFormat="1" ht="15.75" customHeight="1" x14ac:dyDescent="0.2">
      <c r="A49" s="5"/>
      <c r="B49" s="6"/>
    </row>
    <row r="50" spans="1:2" ht="15.75" customHeight="1" x14ac:dyDescent="0.25">
      <c r="A50" s="7" t="s">
        <v>122</v>
      </c>
      <c r="B50" s="8">
        <v>14</v>
      </c>
    </row>
    <row r="51" spans="1:2" ht="15.75" customHeight="1" x14ac:dyDescent="0.25">
      <c r="A51" s="7" t="s">
        <v>124</v>
      </c>
      <c r="B51" s="8">
        <v>14</v>
      </c>
    </row>
    <row r="52" spans="1:2" ht="15.75" customHeight="1" x14ac:dyDescent="0.25">
      <c r="A52" s="7" t="s">
        <v>126</v>
      </c>
      <c r="B52" s="8">
        <v>14</v>
      </c>
    </row>
    <row r="53" spans="1:2" ht="15.75" customHeight="1" x14ac:dyDescent="0.25">
      <c r="A53" s="7" t="s">
        <v>128</v>
      </c>
      <c r="B53" s="8">
        <v>14</v>
      </c>
    </row>
    <row r="54" spans="1:2" ht="15.75" customHeight="1" x14ac:dyDescent="0.25">
      <c r="A54" s="7" t="s">
        <v>129</v>
      </c>
      <c r="B54" s="8">
        <v>14</v>
      </c>
    </row>
    <row r="55" spans="1:2" ht="15.75" customHeight="1" x14ac:dyDescent="0.25">
      <c r="A55" s="7" t="s">
        <v>130</v>
      </c>
      <c r="B55" s="8">
        <v>14</v>
      </c>
    </row>
    <row r="56" spans="1:2" ht="15.75" customHeight="1" x14ac:dyDescent="0.25">
      <c r="A56" s="7" t="s">
        <v>131</v>
      </c>
      <c r="B56" s="8">
        <v>14</v>
      </c>
    </row>
    <row r="57" spans="1:2" ht="15.75" customHeight="1" x14ac:dyDescent="0.25">
      <c r="A57" s="7" t="s">
        <v>132</v>
      </c>
      <c r="B57" s="8">
        <v>13</v>
      </c>
    </row>
    <row r="58" spans="1:2" ht="15.75" customHeight="1" x14ac:dyDescent="0.25">
      <c r="A58" s="7" t="s">
        <v>133</v>
      </c>
      <c r="B58" s="8">
        <v>13</v>
      </c>
    </row>
    <row r="59" spans="1:2" ht="15.75" customHeight="1" x14ac:dyDescent="0.25">
      <c r="A59" s="7" t="s">
        <v>137</v>
      </c>
      <c r="B59" s="8">
        <v>12</v>
      </c>
    </row>
    <row r="60" spans="1:2" ht="15.75" customHeight="1" x14ac:dyDescent="0.25">
      <c r="A60" s="7" t="s">
        <v>138</v>
      </c>
      <c r="B60" s="8">
        <v>11</v>
      </c>
    </row>
    <row r="61" spans="1:2" ht="15.75" customHeight="1" x14ac:dyDescent="0.25">
      <c r="A61" s="7" t="s">
        <v>139</v>
      </c>
      <c r="B61" s="8">
        <v>11</v>
      </c>
    </row>
    <row r="62" spans="1:2" ht="15.75" customHeight="1" x14ac:dyDescent="0.25">
      <c r="A62" s="7" t="s">
        <v>143</v>
      </c>
      <c r="B62" s="8">
        <v>12</v>
      </c>
    </row>
    <row r="63" spans="1:2" ht="15.75" customHeight="1" x14ac:dyDescent="0.25">
      <c r="A63" s="7" t="s">
        <v>146</v>
      </c>
      <c r="B63" s="8">
        <v>12</v>
      </c>
    </row>
    <row r="64" spans="1:2" ht="15.75" customHeight="1" x14ac:dyDescent="0.25">
      <c r="A64" s="7" t="s">
        <v>148</v>
      </c>
      <c r="B64" s="8">
        <v>12</v>
      </c>
    </row>
    <row r="65" spans="1:3" ht="15.75" customHeight="1" x14ac:dyDescent="0.25">
      <c r="A65" s="7" t="s">
        <v>151</v>
      </c>
      <c r="B65" s="8">
        <v>12</v>
      </c>
    </row>
    <row r="66" spans="1:3" ht="15.75" customHeight="1" x14ac:dyDescent="0.25">
      <c r="A66" s="7" t="s">
        <v>183</v>
      </c>
      <c r="B66" s="8">
        <v>5</v>
      </c>
    </row>
    <row r="69" spans="1:3" s="9" customFormat="1" ht="15.75" customHeight="1" x14ac:dyDescent="0.2">
      <c r="A69" s="5" t="s">
        <v>86</v>
      </c>
      <c r="B69" s="6"/>
    </row>
    <row r="70" spans="1:3" s="9" customFormat="1" ht="15.75" customHeight="1" x14ac:dyDescent="0.2">
      <c r="A70" s="5"/>
      <c r="B70" s="6"/>
    </row>
    <row r="71" spans="1:3" s="9" customFormat="1" ht="15.75" customHeight="1" x14ac:dyDescent="0.2">
      <c r="A71" s="7" t="s">
        <v>124</v>
      </c>
      <c r="B71" s="8">
        <v>567</v>
      </c>
    </row>
    <row r="72" spans="1:3" s="9" customFormat="1" ht="15.75" customHeight="1" x14ac:dyDescent="0.25">
      <c r="A72" s="7" t="s">
        <v>124</v>
      </c>
      <c r="B72" s="8">
        <v>567</v>
      </c>
      <c r="C72" s="2"/>
    </row>
    <row r="73" spans="1:3" ht="15.75" customHeight="1" x14ac:dyDescent="0.25">
      <c r="A73" s="7" t="s">
        <v>126</v>
      </c>
      <c r="B73" s="8">
        <v>567</v>
      </c>
    </row>
    <row r="74" spans="1:3" ht="15.75" customHeight="1" x14ac:dyDescent="0.25">
      <c r="A74" s="7" t="s">
        <v>128</v>
      </c>
      <c r="B74" s="8">
        <v>527</v>
      </c>
    </row>
    <row r="75" spans="1:3" ht="15.75" customHeight="1" x14ac:dyDescent="0.25">
      <c r="A75" s="7" t="s">
        <v>129</v>
      </c>
      <c r="B75" s="8">
        <v>546</v>
      </c>
    </row>
    <row r="76" spans="1:3" ht="15.75" customHeight="1" x14ac:dyDescent="0.25">
      <c r="A76" s="7" t="s">
        <v>130</v>
      </c>
      <c r="B76" s="8">
        <v>527</v>
      </c>
    </row>
    <row r="77" spans="1:3" ht="15.75" customHeight="1" x14ac:dyDescent="0.25">
      <c r="A77" s="7" t="s">
        <v>131</v>
      </c>
      <c r="B77" s="8">
        <v>510</v>
      </c>
    </row>
    <row r="78" spans="1:3" ht="15.75" customHeight="1" x14ac:dyDescent="0.25">
      <c r="A78" s="7" t="s">
        <v>132</v>
      </c>
      <c r="B78" s="8">
        <v>519</v>
      </c>
    </row>
    <row r="79" spans="1:3" ht="15.75" customHeight="1" x14ac:dyDescent="0.25">
      <c r="A79" s="7" t="s">
        <v>133</v>
      </c>
      <c r="B79" s="8">
        <v>487</v>
      </c>
    </row>
    <row r="80" spans="1:3" ht="15.75" customHeight="1" x14ac:dyDescent="0.25">
      <c r="A80" s="7" t="s">
        <v>137</v>
      </c>
      <c r="B80" s="8">
        <v>494</v>
      </c>
    </row>
    <row r="81" spans="1:2" ht="15.75" customHeight="1" x14ac:dyDescent="0.25">
      <c r="A81" s="7" t="s">
        <v>138</v>
      </c>
      <c r="B81" s="8">
        <v>483</v>
      </c>
    </row>
    <row r="82" spans="1:2" ht="15.75" customHeight="1" x14ac:dyDescent="0.25">
      <c r="A82" s="7" t="s">
        <v>139</v>
      </c>
      <c r="B82" s="8">
        <v>467</v>
      </c>
    </row>
    <row r="83" spans="1:2" ht="15.75" customHeight="1" x14ac:dyDescent="0.25">
      <c r="A83" s="7" t="s">
        <v>143</v>
      </c>
      <c r="B83" s="8">
        <v>501</v>
      </c>
    </row>
    <row r="84" spans="1:2" ht="15.75" customHeight="1" x14ac:dyDescent="0.25">
      <c r="A84" s="7" t="s">
        <v>146</v>
      </c>
      <c r="B84" s="8">
        <v>496</v>
      </c>
    </row>
    <row r="85" spans="1:2" ht="15.75" customHeight="1" x14ac:dyDescent="0.25">
      <c r="A85" s="7" t="s">
        <v>148</v>
      </c>
      <c r="B85" s="8">
        <v>490</v>
      </c>
    </row>
    <row r="86" spans="1:2" ht="15.75" customHeight="1" x14ac:dyDescent="0.25">
      <c r="A86" s="7" t="s">
        <v>151</v>
      </c>
      <c r="B86" s="8">
        <v>428</v>
      </c>
    </row>
    <row r="87" spans="1:2" ht="15.75" customHeight="1" x14ac:dyDescent="0.25">
      <c r="A87" s="7" t="s">
        <v>183</v>
      </c>
      <c r="B87" s="8">
        <v>207</v>
      </c>
    </row>
    <row r="89" spans="1:2" s="9" customFormat="1" ht="15.75" customHeight="1" x14ac:dyDescent="0.2">
      <c r="A89" s="7"/>
      <c r="B89" s="8"/>
    </row>
    <row r="90" spans="1:2" s="9" customFormat="1" ht="15.75" customHeight="1" x14ac:dyDescent="0.2">
      <c r="A90" s="5"/>
      <c r="B90" s="6"/>
    </row>
    <row r="91" spans="1:2" s="9" customFormat="1" ht="15.75" customHeight="1" x14ac:dyDescent="0.2">
      <c r="A91" s="5" t="s">
        <v>181</v>
      </c>
      <c r="B91" s="6"/>
    </row>
    <row r="92" spans="1:2" ht="15.75" customHeight="1" x14ac:dyDescent="0.25">
      <c r="A92" s="5" t="s">
        <v>87</v>
      </c>
    </row>
    <row r="94" spans="1:2" ht="15.75" customHeight="1" x14ac:dyDescent="0.25">
      <c r="A94" s="7" t="s">
        <v>122</v>
      </c>
      <c r="B94" s="8">
        <v>19</v>
      </c>
    </row>
    <row r="95" spans="1:2" ht="15.75" customHeight="1" x14ac:dyDescent="0.25">
      <c r="A95" s="7" t="s">
        <v>124</v>
      </c>
      <c r="B95" s="8">
        <v>20</v>
      </c>
    </row>
    <row r="96" spans="1:2" ht="15.75" customHeight="1" x14ac:dyDescent="0.25">
      <c r="A96" s="7" t="s">
        <v>126</v>
      </c>
      <c r="B96" s="8">
        <v>22</v>
      </c>
    </row>
    <row r="97" spans="1:2" ht="15.75" customHeight="1" x14ac:dyDescent="0.25">
      <c r="A97" s="7" t="s">
        <v>128</v>
      </c>
      <c r="B97" s="8">
        <v>22</v>
      </c>
    </row>
    <row r="98" spans="1:2" ht="15.75" customHeight="1" x14ac:dyDescent="0.25">
      <c r="A98" s="7" t="s">
        <v>129</v>
      </c>
      <c r="B98" s="8">
        <v>22</v>
      </c>
    </row>
    <row r="99" spans="1:2" ht="15.75" customHeight="1" x14ac:dyDescent="0.25">
      <c r="A99" s="7" t="s">
        <v>130</v>
      </c>
      <c r="B99" s="8">
        <v>22</v>
      </c>
    </row>
    <row r="100" spans="1:2" ht="15.75" customHeight="1" x14ac:dyDescent="0.25">
      <c r="A100" s="7" t="s">
        <v>131</v>
      </c>
      <c r="B100" s="8">
        <v>22</v>
      </c>
    </row>
    <row r="101" spans="1:2" ht="15.75" customHeight="1" x14ac:dyDescent="0.25">
      <c r="A101" s="7" t="s">
        <v>132</v>
      </c>
      <c r="B101" s="8">
        <v>23</v>
      </c>
    </row>
    <row r="102" spans="1:2" ht="15.75" customHeight="1" x14ac:dyDescent="0.25">
      <c r="A102" s="7" t="s">
        <v>133</v>
      </c>
      <c r="B102" s="8">
        <v>22</v>
      </c>
    </row>
    <row r="103" spans="1:2" ht="15.75" customHeight="1" x14ac:dyDescent="0.25">
      <c r="A103" s="7" t="s">
        <v>137</v>
      </c>
      <c r="B103" s="8">
        <v>23</v>
      </c>
    </row>
    <row r="104" spans="1:2" ht="15.75" customHeight="1" x14ac:dyDescent="0.25">
      <c r="A104" s="7" t="s">
        <v>138</v>
      </c>
      <c r="B104" s="8">
        <v>23</v>
      </c>
    </row>
    <row r="105" spans="1:2" ht="15.75" customHeight="1" x14ac:dyDescent="0.25">
      <c r="A105" s="7" t="s">
        <v>139</v>
      </c>
      <c r="B105" s="8">
        <v>23</v>
      </c>
    </row>
    <row r="106" spans="1:2" ht="15.75" customHeight="1" x14ac:dyDescent="0.25">
      <c r="A106" s="7" t="s">
        <v>143</v>
      </c>
      <c r="B106" s="8">
        <v>22</v>
      </c>
    </row>
    <row r="107" spans="1:2" ht="15.75" customHeight="1" x14ac:dyDescent="0.25">
      <c r="A107" s="7" t="s">
        <v>146</v>
      </c>
      <c r="B107" s="8">
        <v>21</v>
      </c>
    </row>
    <row r="108" spans="1:2" ht="15.75" customHeight="1" x14ac:dyDescent="0.25">
      <c r="A108" s="7" t="s">
        <v>148</v>
      </c>
      <c r="B108" s="8">
        <v>22</v>
      </c>
    </row>
    <row r="109" spans="1:2" ht="15.75" customHeight="1" x14ac:dyDescent="0.25">
      <c r="A109" s="7" t="s">
        <v>151</v>
      </c>
      <c r="B109" s="8">
        <v>22</v>
      </c>
    </row>
    <row r="110" spans="1:2" ht="15.75" customHeight="1" x14ac:dyDescent="0.25">
      <c r="A110" s="7" t="s">
        <v>183</v>
      </c>
      <c r="B110" s="8">
        <v>22</v>
      </c>
    </row>
    <row r="111" spans="1:2" ht="15.75" customHeight="1" x14ac:dyDescent="0.25">
      <c r="A111" s="7" t="s">
        <v>121</v>
      </c>
    </row>
    <row r="112" spans="1:2" s="9" customFormat="1" ht="15.75" customHeight="1" x14ac:dyDescent="0.2">
      <c r="A112" s="5" t="s">
        <v>88</v>
      </c>
      <c r="B112" s="6"/>
    </row>
    <row r="113" spans="1:2" ht="15.75" customHeight="1" x14ac:dyDescent="0.25">
      <c r="A113" s="7"/>
      <c r="B113" s="8"/>
    </row>
    <row r="114" spans="1:2" ht="15.75" customHeight="1" x14ac:dyDescent="0.25">
      <c r="A114" s="11" t="s">
        <v>122</v>
      </c>
      <c r="B114" s="8">
        <v>869</v>
      </c>
    </row>
    <row r="115" spans="1:2" ht="15.75" customHeight="1" x14ac:dyDescent="0.25">
      <c r="A115" s="11" t="s">
        <v>124</v>
      </c>
      <c r="B115" s="8">
        <v>868</v>
      </c>
    </row>
    <row r="116" spans="1:2" ht="15.75" customHeight="1" x14ac:dyDescent="0.25">
      <c r="A116" s="11" t="s">
        <v>126</v>
      </c>
      <c r="B116" s="8">
        <v>894</v>
      </c>
    </row>
    <row r="117" spans="1:2" ht="15.75" customHeight="1" x14ac:dyDescent="0.25">
      <c r="A117" s="11" t="s">
        <v>128</v>
      </c>
      <c r="B117" s="8">
        <v>876</v>
      </c>
    </row>
    <row r="118" spans="1:2" ht="15.75" customHeight="1" x14ac:dyDescent="0.25">
      <c r="A118" s="11" t="s">
        <v>129</v>
      </c>
      <c r="B118" s="8">
        <v>846</v>
      </c>
    </row>
    <row r="119" spans="1:2" ht="15.75" customHeight="1" x14ac:dyDescent="0.25">
      <c r="A119" s="11" t="s">
        <v>130</v>
      </c>
      <c r="B119" s="8">
        <v>844</v>
      </c>
    </row>
    <row r="120" spans="1:2" ht="15.75" customHeight="1" x14ac:dyDescent="0.25">
      <c r="A120" s="11" t="s">
        <v>131</v>
      </c>
      <c r="B120" s="8">
        <v>851</v>
      </c>
    </row>
    <row r="121" spans="1:2" ht="15.75" customHeight="1" x14ac:dyDescent="0.25">
      <c r="A121" s="11" t="s">
        <v>132</v>
      </c>
      <c r="B121" s="8">
        <v>859</v>
      </c>
    </row>
    <row r="122" spans="1:2" ht="15.75" customHeight="1" x14ac:dyDescent="0.25">
      <c r="A122" s="11" t="s">
        <v>133</v>
      </c>
      <c r="B122" s="8">
        <v>846</v>
      </c>
    </row>
    <row r="123" spans="1:2" ht="15.75" customHeight="1" x14ac:dyDescent="0.25">
      <c r="A123" s="11" t="s">
        <v>137</v>
      </c>
      <c r="B123" s="8">
        <v>871</v>
      </c>
    </row>
    <row r="124" spans="1:2" ht="15.75" customHeight="1" x14ac:dyDescent="0.25">
      <c r="A124" s="11" t="s">
        <v>138</v>
      </c>
      <c r="B124" s="8">
        <v>893</v>
      </c>
    </row>
    <row r="125" spans="1:2" ht="15.75" customHeight="1" x14ac:dyDescent="0.25">
      <c r="A125" s="11" t="s">
        <v>139</v>
      </c>
      <c r="B125" s="8">
        <v>823</v>
      </c>
    </row>
    <row r="126" spans="1:2" ht="15.75" customHeight="1" x14ac:dyDescent="0.25">
      <c r="A126" s="11" t="s">
        <v>143</v>
      </c>
      <c r="B126" s="8">
        <v>782</v>
      </c>
    </row>
    <row r="127" spans="1:2" ht="15.75" customHeight="1" x14ac:dyDescent="0.25">
      <c r="A127" s="11" t="s">
        <v>146</v>
      </c>
      <c r="B127" s="8">
        <v>772</v>
      </c>
    </row>
    <row r="128" spans="1:2" ht="15.75" customHeight="1" x14ac:dyDescent="0.25">
      <c r="A128" s="11" t="s">
        <v>148</v>
      </c>
      <c r="B128" s="8">
        <v>763</v>
      </c>
    </row>
    <row r="129" spans="1:2" ht="15.75" customHeight="1" x14ac:dyDescent="0.25">
      <c r="A129" s="11" t="s">
        <v>151</v>
      </c>
      <c r="B129" s="8">
        <v>740</v>
      </c>
    </row>
    <row r="130" spans="1:2" s="9" customFormat="1" ht="15.75" customHeight="1" x14ac:dyDescent="0.2">
      <c r="A130" s="11" t="s">
        <v>183</v>
      </c>
      <c r="B130" s="8">
        <v>731</v>
      </c>
    </row>
    <row r="131" spans="1:2" s="9" customFormat="1" ht="15.75" customHeight="1" x14ac:dyDescent="0.2">
      <c r="A131" s="7"/>
      <c r="B131" s="8"/>
    </row>
    <row r="132" spans="1:2" s="9" customFormat="1" ht="15.75" customHeight="1" x14ac:dyDescent="0.2">
      <c r="A132" s="7"/>
      <c r="B132" s="8"/>
    </row>
    <row r="133" spans="1:2" s="9" customFormat="1" ht="15.75" customHeight="1" x14ac:dyDescent="0.2">
      <c r="A133" s="7"/>
      <c r="B133" s="8"/>
    </row>
    <row r="134" spans="1:2" s="9" customFormat="1" ht="15.75" customHeight="1" x14ac:dyDescent="0.2">
      <c r="A134" s="5" t="s">
        <v>182</v>
      </c>
      <c r="B134" s="6"/>
    </row>
    <row r="135" spans="1:2" ht="15.75" customHeight="1" x14ac:dyDescent="0.25">
      <c r="A135" s="5" t="s">
        <v>184</v>
      </c>
    </row>
    <row r="137" spans="1:2" ht="15.75" customHeight="1" x14ac:dyDescent="0.25">
      <c r="A137" s="7" t="s">
        <v>151</v>
      </c>
      <c r="B137" s="8">
        <v>9</v>
      </c>
    </row>
    <row r="138" spans="1:2" ht="15.75" customHeight="1" x14ac:dyDescent="0.25">
      <c r="A138" s="7" t="s">
        <v>183</v>
      </c>
      <c r="B138" s="8">
        <v>34</v>
      </c>
    </row>
    <row r="139" spans="1:2" ht="15.75" customHeight="1" x14ac:dyDescent="0.25">
      <c r="A139" s="7"/>
      <c r="B139" s="8"/>
    </row>
    <row r="140" spans="1:2" ht="15.75" customHeight="1" x14ac:dyDescent="0.25">
      <c r="A140" s="7"/>
      <c r="B140" s="8"/>
    </row>
    <row r="141" spans="1:2" ht="15.75" customHeight="1" x14ac:dyDescent="0.25">
      <c r="A141" s="7"/>
      <c r="B141" s="8"/>
    </row>
    <row r="142" spans="1:2" ht="15.75" customHeight="1" x14ac:dyDescent="0.25">
      <c r="A142" s="7"/>
      <c r="B142" s="8"/>
    </row>
    <row r="143" spans="1:2" ht="15.75" customHeight="1" x14ac:dyDescent="0.25">
      <c r="A143" s="7"/>
      <c r="B143" s="8"/>
    </row>
    <row r="144" spans="1:2" ht="15.75" customHeight="1" x14ac:dyDescent="0.25">
      <c r="A144" s="7"/>
      <c r="B144" s="8"/>
    </row>
    <row r="145" spans="1:2" ht="15.75" customHeight="1" x14ac:dyDescent="0.25">
      <c r="A145" s="7"/>
      <c r="B145" s="8"/>
    </row>
    <row r="146" spans="1:2" ht="15.75" customHeight="1" x14ac:dyDescent="0.25">
      <c r="A146" s="7"/>
      <c r="B146" s="8"/>
    </row>
    <row r="147" spans="1:2" ht="15.75" customHeight="1" x14ac:dyDescent="0.25">
      <c r="A147" s="7"/>
      <c r="B147" s="8"/>
    </row>
    <row r="148" spans="1:2" ht="15.75" customHeight="1" x14ac:dyDescent="0.25">
      <c r="A148" s="7"/>
      <c r="B148" s="8"/>
    </row>
    <row r="149" spans="1:2" ht="15.75" customHeight="1" x14ac:dyDescent="0.25">
      <c r="A149" s="7"/>
      <c r="B149" s="8"/>
    </row>
    <row r="150" spans="1:2" ht="15.75" customHeight="1" x14ac:dyDescent="0.25">
      <c r="A150" s="7"/>
      <c r="B150" s="8"/>
    </row>
    <row r="151" spans="1:2" ht="15.75" customHeight="1" x14ac:dyDescent="0.25">
      <c r="A151" s="7"/>
      <c r="B151" s="8"/>
    </row>
    <row r="152" spans="1:2" ht="15.75" customHeight="1" x14ac:dyDescent="0.25">
      <c r="A152" s="7"/>
      <c r="B152" s="8"/>
    </row>
    <row r="154" spans="1:2" ht="15.75" customHeight="1" x14ac:dyDescent="0.25">
      <c r="A154" s="7" t="s">
        <v>121</v>
      </c>
    </row>
    <row r="155" spans="1:2" ht="15.75" customHeight="1" x14ac:dyDescent="0.25">
      <c r="A155" s="5" t="s">
        <v>185</v>
      </c>
    </row>
    <row r="157" spans="1:2" ht="15.75" customHeight="1" x14ac:dyDescent="0.25">
      <c r="A157" s="7" t="s">
        <v>151</v>
      </c>
      <c r="B157" s="8">
        <v>894</v>
      </c>
    </row>
    <row r="158" spans="1:2" ht="15.75" customHeight="1" x14ac:dyDescent="0.25">
      <c r="A158" s="7" t="s">
        <v>183</v>
      </c>
      <c r="B158" s="8">
        <v>2449</v>
      </c>
    </row>
    <row r="159" spans="1:2" ht="15.75" customHeight="1" x14ac:dyDescent="0.25">
      <c r="A159" s="7"/>
      <c r="B159" s="8"/>
    </row>
    <row r="160" spans="1:2" ht="15.75" customHeight="1" x14ac:dyDescent="0.25">
      <c r="A160" s="7"/>
      <c r="B160" s="8"/>
    </row>
    <row r="161" spans="1:2" ht="15.75" customHeight="1" x14ac:dyDescent="0.25">
      <c r="A161" s="7"/>
      <c r="B161" s="8"/>
    </row>
    <row r="162" spans="1:2" ht="15.75" customHeight="1" x14ac:dyDescent="0.25">
      <c r="A162" s="7"/>
      <c r="B162" s="8"/>
    </row>
    <row r="163" spans="1:2" ht="15.75" customHeight="1" x14ac:dyDescent="0.25">
      <c r="A163" s="7"/>
      <c r="B163" s="8"/>
    </row>
    <row r="164" spans="1:2" ht="15.75" customHeight="1" x14ac:dyDescent="0.25">
      <c r="A164" s="7"/>
      <c r="B164" s="8"/>
    </row>
    <row r="165" spans="1:2" ht="15.75" customHeight="1" x14ac:dyDescent="0.25">
      <c r="A165" s="7"/>
      <c r="B165" s="8"/>
    </row>
    <row r="166" spans="1:2" ht="15.75" customHeight="1" x14ac:dyDescent="0.25">
      <c r="A166" s="7"/>
      <c r="B166" s="8"/>
    </row>
    <row r="167" spans="1:2" ht="15.75" customHeight="1" x14ac:dyDescent="0.25">
      <c r="A167" s="7"/>
      <c r="B167" s="8"/>
    </row>
    <row r="168" spans="1:2" ht="15.75" customHeight="1" x14ac:dyDescent="0.25">
      <c r="A168" s="7"/>
      <c r="B168" s="8"/>
    </row>
    <row r="169" spans="1:2" ht="15.75" customHeight="1" x14ac:dyDescent="0.25">
      <c r="A169" s="7"/>
      <c r="B169" s="8"/>
    </row>
    <row r="170" spans="1:2" ht="15.75" customHeight="1" x14ac:dyDescent="0.25">
      <c r="A170" s="7"/>
      <c r="B170" s="8"/>
    </row>
    <row r="171" spans="1:2" ht="15.75" customHeight="1" x14ac:dyDescent="0.25">
      <c r="A171" s="7"/>
      <c r="B171" s="8"/>
    </row>
    <row r="172" spans="1:2" ht="15.75" customHeight="1" x14ac:dyDescent="0.25">
      <c r="A172" s="7"/>
      <c r="B172" s="8"/>
    </row>
    <row r="174" spans="1:2" ht="15.75" customHeight="1" x14ac:dyDescent="0.25">
      <c r="A174" s="7" t="s">
        <v>121</v>
      </c>
    </row>
  </sheetData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>
    <oddHeader>&amp;L&amp;"Verdana,Normal"&amp;8TALTIDNINGSNÄMNDEN&amp;RAntal abonnenter - 2008-07-01</oddHeader>
    <oddFooter>&amp;C&amp;"Verdana,Normal"&amp;8&amp;F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Antal abonnenter</vt:lpstr>
      <vt:lpstr>Jämförelse</vt:lpstr>
      <vt:lpstr>Volymutveckling</vt:lpstr>
      <vt:lpstr>'Antal abonnenter'!Utskriftsrubriker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presstödsnämnden</dc:creator>
  <cp:lastModifiedBy>Anna-Lena Andersson</cp:lastModifiedBy>
  <cp:lastPrinted>2014-01-16T09:02:30Z</cp:lastPrinted>
  <dcterms:created xsi:type="dcterms:W3CDTF">2000-01-20T07:46:15Z</dcterms:created>
  <dcterms:modified xsi:type="dcterms:W3CDTF">2014-09-24T10:36:06Z</dcterms:modified>
</cp:coreProperties>
</file>